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C:\Users\lenovo\Documents\Pendrive SST 2022\Modulo 5 - Bonus - Dashboard\"/>
    </mc:Choice>
  </mc:AlternateContent>
  <xr:revisionPtr revIDLastSave="0" documentId="13_ncr:1_{0C39717D-7984-40DB-8976-F5A2D284890F}" xr6:coauthVersionLast="47" xr6:coauthVersionMax="47" xr10:uidLastSave="{00000000-0000-0000-0000-000000000000}"/>
  <bookViews>
    <workbookView xWindow="-120" yWindow="-120" windowWidth="29040" windowHeight="15840" tabRatio="718" activeTab="7" xr2:uid="{00000000-000D-0000-FFFF-FFFF00000000}"/>
  </bookViews>
  <sheets>
    <sheet name="Início" sheetId="31" r:id="rId1"/>
    <sheet name="Leia" sheetId="32" state="hidden" r:id="rId2"/>
    <sheet name="Instruções" sheetId="24" r:id="rId3"/>
    <sheet name="baseparadash" sheetId="30" state="hidden" r:id="rId4"/>
    <sheet name="Base Absenteísmo" sheetId="26" r:id="rId5"/>
    <sheet name="Inputs para Cálculo" sheetId="27" r:id="rId6"/>
    <sheet name="Cadastros" sheetId="28" r:id="rId7"/>
    <sheet name="Dashboard" sheetId="29" r:id="rId8"/>
  </sheets>
  <externalReferences>
    <externalReference r:id="rId9"/>
    <externalReference r:id="rId10"/>
    <externalReference r:id="rId11"/>
  </externalReferences>
  <definedNames>
    <definedName name="Depósito">'[1]Prestação de Serviço'!$G$24</definedName>
    <definedName name="ListaCategoriaPresentes">'[2]INFO DA LISTA'!$D$5:$D$11</definedName>
    <definedName name="ListaPessoas">'[2]INFO DA LISTA'!$B$5:$B$11</definedName>
    <definedName name="NomeCobrança">'[1]Prestação de Serviço'!$B$10</definedName>
    <definedName name="PesquisaCliente">[1]!ListadeClientes[Nome da Empresa]</definedName>
    <definedName name="Segmentação_de_dados_Categoria_do_presente">#N/A</definedName>
    <definedName name="Segmentação_de_dados_Comprado">#N/A</definedName>
    <definedName name="Segmentação_de_dados_Para">#N/A</definedName>
    <definedName name="Segmentação_de_dados_Status_de_embrulho">#N/A</definedName>
    <definedName name="Segmentação_de_dados_Status_de_entreda">#N/A</definedName>
    <definedName name="SegmentaçãodeDados_Mês">#N/A</definedName>
    <definedName name="SegmentaçãodeDados_Setor">#N/A</definedName>
    <definedName name="status_nome">[3]listas!$A$2:$A$8</definedName>
    <definedName name="SubtotalNotaFiscal">'[1]Prestação de Serviço'!$G$23</definedName>
  </definedNames>
  <calcPr calcId="191029"/>
  <pivotCaches>
    <pivotCache cacheId="0" r:id="rId12"/>
  </pivotCaches>
  <extLst>
    <ext xmlns:x14="http://schemas.microsoft.com/office/spreadsheetml/2009/9/main" uri="{BBE1A952-AA13-448e-AADC-164F8A28A991}">
      <x14:slicerCaches>
        <x14:slicerCache r:id="rId13"/>
        <x14:slicerCache r:id="rId14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7" l="1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D8" i="27"/>
  <c r="M5" i="30"/>
  <c r="R2" i="29" l="1"/>
  <c r="AL2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6" i="30"/>
  <c r="G6" i="30"/>
  <c r="F6" i="30"/>
  <c r="E6" i="30"/>
  <c r="M5" i="26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A6" i="27"/>
  <c r="Z6" i="27"/>
  <c r="Y6" i="27"/>
  <c r="X6" i="27"/>
  <c r="W6" i="27"/>
  <c r="V6" i="27"/>
  <c r="U6" i="27"/>
  <c r="T6" i="27"/>
  <c r="S6" i="27"/>
  <c r="R6" i="27"/>
  <c r="Q6" i="27"/>
  <c r="P6" i="27"/>
  <c r="E4" i="30"/>
  <c r="AB3" i="30"/>
  <c r="AB5" i="30" s="1"/>
  <c r="AA3" i="30"/>
  <c r="AA5" i="30" s="1"/>
  <c r="Z3" i="30"/>
  <c r="Z5" i="30" s="1"/>
  <c r="Y3" i="30"/>
  <c r="Y5" i="30" s="1"/>
  <c r="X3" i="30"/>
  <c r="X5" i="30" s="1"/>
  <c r="W3" i="30"/>
  <c r="W5" i="30" s="1"/>
  <c r="V3" i="30"/>
  <c r="V5" i="30" s="1"/>
  <c r="U3" i="30"/>
  <c r="U5" i="30" s="1"/>
  <c r="T3" i="30"/>
  <c r="T5" i="30" s="1"/>
  <c r="S3" i="30"/>
  <c r="S5" i="30" s="1"/>
  <c r="R3" i="30"/>
  <c r="R5" i="30" s="1"/>
  <c r="Q3" i="30"/>
  <c r="Q5" i="30" s="1"/>
  <c r="P3" i="30"/>
  <c r="P5" i="30" s="1"/>
  <c r="O3" i="30"/>
  <c r="O5" i="30" s="1"/>
  <c r="N3" i="30"/>
  <c r="N5" i="30" s="1"/>
  <c r="M3" i="30"/>
  <c r="L3" i="30"/>
  <c r="L5" i="30" s="1"/>
  <c r="K3" i="30"/>
  <c r="K5" i="30" s="1"/>
  <c r="J3" i="30"/>
  <c r="J5" i="30" s="1"/>
  <c r="I3" i="30"/>
  <c r="I5" i="30" s="1"/>
  <c r="H3" i="30"/>
  <c r="H5" i="30" s="1"/>
  <c r="G3" i="30"/>
  <c r="G5" i="30" s="1"/>
  <c r="F3" i="30"/>
  <c r="F5" i="30" s="1"/>
  <c r="E3" i="30"/>
  <c r="E5" i="30" s="1"/>
  <c r="AA2" i="30"/>
  <c r="AB2" i="30"/>
  <c r="W2" i="30"/>
  <c r="X2" i="30"/>
  <c r="Y2" i="30"/>
  <c r="Z2" i="30"/>
  <c r="F2" i="30"/>
  <c r="G2" i="30"/>
  <c r="H2" i="30"/>
  <c r="I2" i="30"/>
  <c r="J2" i="30"/>
  <c r="K2" i="30"/>
  <c r="L2" i="30"/>
  <c r="M2" i="30"/>
  <c r="N2" i="30"/>
  <c r="O2" i="30"/>
  <c r="P2" i="30"/>
  <c r="Q2" i="30"/>
  <c r="R2" i="30"/>
  <c r="S2" i="30"/>
  <c r="T2" i="30"/>
  <c r="U2" i="30"/>
  <c r="V2" i="30"/>
  <c r="E2" i="30"/>
  <c r="G1" i="30"/>
  <c r="H1" i="30"/>
  <c r="I1" i="30" s="1"/>
  <c r="J1" i="30" s="1"/>
  <c r="K1" i="30" s="1"/>
  <c r="L1" i="30" s="1"/>
  <c r="M1" i="30" s="1"/>
  <c r="N1" i="30" s="1"/>
  <c r="O1" i="30" s="1"/>
  <c r="P1" i="30" s="1"/>
  <c r="Q1" i="30" s="1"/>
  <c r="R1" i="30" s="1"/>
  <c r="S1" i="30" s="1"/>
  <c r="T1" i="30" s="1"/>
  <c r="U1" i="30" s="1"/>
  <c r="V1" i="30" s="1"/>
  <c r="W1" i="30" s="1"/>
  <c r="X1" i="30" s="1"/>
  <c r="Y1" i="30" s="1"/>
  <c r="Z1" i="30" s="1"/>
  <c r="AA1" i="30" s="1"/>
  <c r="AB1" i="30" s="1"/>
  <c r="F1" i="30"/>
  <c r="K5" i="26"/>
  <c r="I5" i="26"/>
  <c r="E6" i="27"/>
  <c r="F6" i="27"/>
  <c r="G6" i="27"/>
  <c r="H6" i="27"/>
  <c r="I6" i="27"/>
  <c r="J6" i="27"/>
  <c r="K6" i="27"/>
  <c r="L6" i="27"/>
  <c r="M6" i="27"/>
  <c r="N6" i="27"/>
  <c r="O6" i="27"/>
  <c r="D6" i="27"/>
  <c r="AI2" i="30"/>
</calcChain>
</file>

<file path=xl/sharedStrings.xml><?xml version="1.0" encoding="utf-8"?>
<sst xmlns="http://schemas.openxmlformats.org/spreadsheetml/2006/main" count="247" uniqueCount="115">
  <si>
    <t>Nº de Funcionários Efetivos</t>
  </si>
  <si>
    <t>Absenteísmo</t>
  </si>
  <si>
    <t>Nº de Hrs Previstas p/ trabalhar</t>
  </si>
  <si>
    <t>Instruções:</t>
  </si>
  <si>
    <t>Ao abrir a planilha clique em habilitar edição</t>
  </si>
  <si>
    <t>Caso precise de mais linhas na base de dados, pode continuar digitando na próxima linha em branco, ela irá configurar atumaticamente (caso isso não ocorra, basta arrastar para baixo o pequeno ponto azul, no fim da tabela.</t>
  </si>
  <si>
    <t>Sugestões de melhoria nesse dashboard ou criação de outros para área de SST, podem ser encaminhadas diretamente ao Prof. Herbert da Escola de Prevenção</t>
  </si>
  <si>
    <t>Nome</t>
  </si>
  <si>
    <t>Mês</t>
  </si>
  <si>
    <t>Setor</t>
  </si>
  <si>
    <t>Idade</t>
  </si>
  <si>
    <t>Data Admissão</t>
  </si>
  <si>
    <t>Data Demissão</t>
  </si>
  <si>
    <t>Dia da Falta</t>
  </si>
  <si>
    <t>Atestado?</t>
  </si>
  <si>
    <t>Registro de Faltas</t>
  </si>
  <si>
    <t>Nº de dias de Afastamento</t>
  </si>
  <si>
    <t>CID</t>
  </si>
  <si>
    <t>Tipo de Acidente</t>
  </si>
  <si>
    <t>Causa do Acidente</t>
  </si>
  <si>
    <t>Acidente Trajeto</t>
  </si>
  <si>
    <t>Acidente de Trabalho</t>
  </si>
  <si>
    <t>Adoecimento</t>
  </si>
  <si>
    <t>Covid</t>
  </si>
  <si>
    <t>Contato com Perfuro Cortantes</t>
  </si>
  <si>
    <t>Queda</t>
  </si>
  <si>
    <t>Ergonomia</t>
  </si>
  <si>
    <t>Stress</t>
  </si>
  <si>
    <t>Sobre Carga</t>
  </si>
  <si>
    <t>Total de Horas Previstas</t>
  </si>
  <si>
    <t>Setores</t>
  </si>
  <si>
    <t>A</t>
  </si>
  <si>
    <t>B</t>
  </si>
  <si>
    <t>C</t>
  </si>
  <si>
    <t>D</t>
  </si>
  <si>
    <t>E</t>
  </si>
  <si>
    <t>F</t>
  </si>
  <si>
    <t>G</t>
  </si>
  <si>
    <t>H</t>
  </si>
  <si>
    <t>Dashboard Absenteísmo</t>
  </si>
  <si>
    <t>Sim</t>
  </si>
  <si>
    <t>aaaa</t>
  </si>
  <si>
    <t>Tempo de Empresa (Anos)</t>
  </si>
  <si>
    <t>Gênero</t>
  </si>
  <si>
    <t>M</t>
  </si>
  <si>
    <t>Rótulos de Coluna</t>
  </si>
  <si>
    <t>set/21</t>
  </si>
  <si>
    <t>Total Geral</t>
  </si>
  <si>
    <t>Rótulos de Linha</t>
  </si>
  <si>
    <t>Horas em Afastamento</t>
  </si>
  <si>
    <t>Soma de Horas em Afastamento</t>
  </si>
  <si>
    <t>%</t>
  </si>
  <si>
    <t>jan/21</t>
  </si>
  <si>
    <t>fev/21</t>
  </si>
  <si>
    <t>mar/21</t>
  </si>
  <si>
    <t>abr/21</t>
  </si>
  <si>
    <t>mai/21</t>
  </si>
  <si>
    <t>jun/21</t>
  </si>
  <si>
    <t>jul/21</t>
  </si>
  <si>
    <t>ago/21</t>
  </si>
  <si>
    <t>out/21</t>
  </si>
  <si>
    <t>nov/21</t>
  </si>
  <si>
    <t>dez/21</t>
  </si>
  <si>
    <t>jan/22</t>
  </si>
  <si>
    <t>fev/22</t>
  </si>
  <si>
    <t>mar/22</t>
  </si>
  <si>
    <t>abr/22</t>
  </si>
  <si>
    <t>mai/22</t>
  </si>
  <si>
    <t>jun/22</t>
  </si>
  <si>
    <t>jul/22</t>
  </si>
  <si>
    <t>ago/22</t>
  </si>
  <si>
    <t>set/22</t>
  </si>
  <si>
    <t>out/22</t>
  </si>
  <si>
    <t>nov/22</t>
  </si>
  <si>
    <t>dez/22</t>
  </si>
  <si>
    <t>Menus</t>
  </si>
  <si>
    <t>&gt;&gt;&gt; não alterar essas colunas</t>
  </si>
  <si>
    <t>Meta Absenteísmo</t>
  </si>
  <si>
    <t>Meta</t>
  </si>
  <si>
    <t>Soma de Nº de dias de Afastamento</t>
  </si>
  <si>
    <t>Contagem de Nome</t>
  </si>
  <si>
    <t>Elvira</t>
  </si>
  <si>
    <t>Antonio</t>
  </si>
  <si>
    <t>Michael</t>
  </si>
  <si>
    <t>Marcia</t>
  </si>
  <si>
    <t>André</t>
  </si>
  <si>
    <t>Andressa</t>
  </si>
  <si>
    <t>Robson</t>
  </si>
  <si>
    <t>David</t>
  </si>
  <si>
    <t>Carla</t>
  </si>
  <si>
    <t>Yasmin</t>
  </si>
  <si>
    <t>Roberta</t>
  </si>
  <si>
    <t>Denis</t>
  </si>
  <si>
    <t>Carlos</t>
  </si>
  <si>
    <t>Marcelo</t>
  </si>
  <si>
    <t>Não</t>
  </si>
  <si>
    <t>Nº de Afastamentos:</t>
  </si>
  <si>
    <t>Total dias de Afastamento:</t>
  </si>
  <si>
    <r>
      <t xml:space="preserve">Cadastros </t>
    </r>
    <r>
      <rPr>
        <sz val="16"/>
        <color rgb="FF0070C0"/>
        <rFont val="Calibri"/>
        <family val="2"/>
        <scheme val="minor"/>
      </rPr>
      <t>(menus para as colunas roxas da Base)</t>
    </r>
  </si>
  <si>
    <t>Na base de dados, apenas digitar nas colunas em branco. As roxas possuem menus. As cinzas possuem fórmulas</t>
  </si>
  <si>
    <t>Para alterar os menus, vá em Cadastros.</t>
  </si>
  <si>
    <r>
      <rPr>
        <b/>
        <sz val="14"/>
        <color rgb="FF0070C0"/>
        <rFont val="Calibri"/>
        <family val="2"/>
        <scheme val="minor"/>
      </rPr>
      <t>Para atualizar o Dashboard, basta ir na Guia Dados e clicar em Atualizar Tudo.</t>
    </r>
    <r>
      <rPr>
        <sz val="12"/>
        <color rgb="FF0070C0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(Caso apareça mensagem sobre Tipo de Dados, não se preocupe, pode clicar em ok que os dados serão atualizados é apenas uma mensagem que o excel colocou recentemente para informar que a ferramente agora pode puxar informações de diferentes bancos de dados externos, e ao clicar em atualizar tudo, ele não atualiza esses dados externos, justamente por no caso dessa planilha eles não existirem ou caso você esteja offline)</t>
    </r>
  </si>
  <si>
    <t>Quando fizer alterações na base, vá na guia Dados e clique em Atualizar Tudo</t>
  </si>
  <si>
    <t>Fórmulas  &gt;&gt;&gt;</t>
  </si>
  <si>
    <t>Horas de Afastamento</t>
  </si>
  <si>
    <t>Soma das horas de afastamento</t>
  </si>
  <si>
    <t>Soma das horas previstas</t>
  </si>
  <si>
    <r>
      <t xml:space="preserve">Inputs - </t>
    </r>
    <r>
      <rPr>
        <sz val="16"/>
        <color rgb="FF0070C0"/>
        <rFont val="Calibri"/>
        <family val="2"/>
        <scheme val="minor"/>
      </rPr>
      <t>Preencher linhas 4, 5 e 7</t>
    </r>
  </si>
  <si>
    <t>Esse material foi desenvolvido pela Escola da Prevenção.</t>
  </si>
  <si>
    <t>Caso você tenha adquirido em nosso site, ótimo. Obrigado por apoiar nossa missão.</t>
  </si>
  <si>
    <t>Conheça mais produtos em nosso site</t>
  </si>
  <si>
    <t xml:space="preserve">www.escoladaprevencao.com </t>
  </si>
  <si>
    <t>Ajude as empresas brasileiras que se dedicam a produção de conteúdo na área de segurança do trabalho.</t>
  </si>
  <si>
    <t>Obrigado!</t>
  </si>
  <si>
    <t>Herbert Bento da Escola da Prevenção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</si>
</sst>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0.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3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70C0"/>
      <name val="Arial"/>
      <family val="2"/>
    </font>
    <font>
      <sz val="8"/>
      <name val="Arial"/>
      <family val="2"/>
    </font>
    <font>
      <b/>
      <sz val="16"/>
      <color rgb="FF0070C0"/>
      <name val="Calibri"/>
      <family val="2"/>
      <scheme val="minor"/>
    </font>
    <font>
      <b/>
      <sz val="14"/>
      <color rgb="FF0070C0"/>
      <name val="Arial"/>
      <family val="2"/>
    </font>
    <font>
      <sz val="1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0"/>
      <name val="Arial"/>
      <family val="2"/>
    </font>
    <font>
      <b/>
      <sz val="10"/>
      <color theme="1" tint="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0"/>
      <color theme="0"/>
      <name val="Arial"/>
      <family val="2"/>
    </font>
    <font>
      <sz val="10"/>
      <color theme="3" tint="-0.249977111117893"/>
      <name val="Gisha"/>
      <family val="2"/>
    </font>
    <font>
      <sz val="10"/>
      <color theme="5" tint="-0.499984740745262"/>
      <name val="Gisha"/>
      <family val="2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gradientFill degree="90">
        <stop position="0">
          <color theme="7"/>
        </stop>
        <stop position="1">
          <color theme="3" tint="0.40000610370189521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9" fillId="0" borderId="0" applyNumberFormat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1" fillId="0" borderId="0" xfId="11"/>
    <xf numFmtId="0" fontId="1" fillId="0" borderId="0" xfId="11" applyAlignment="1">
      <alignment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2" borderId="0" xfId="0" applyFill="1"/>
    <xf numFmtId="0" fontId="13" fillId="0" borderId="0" xfId="0" applyFont="1"/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1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  <xf numFmtId="0" fontId="3" fillId="0" borderId="0" xfId="0" quotePrefix="1" applyFont="1" applyAlignment="1">
      <alignment vertical="center"/>
    </xf>
    <xf numFmtId="166" fontId="0" fillId="0" borderId="0" xfId="4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6" borderId="0" xfId="0" applyFill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pivotButton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" borderId="0" xfId="0" applyFont="1" applyFill="1"/>
    <xf numFmtId="0" fontId="15" fillId="0" borderId="0" xfId="0" applyFont="1"/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9" fontId="15" fillId="0" borderId="4" xfId="0" applyNumberFormat="1" applyFont="1" applyBorder="1" applyAlignment="1">
      <alignment horizontal="center" vertical="center"/>
    </xf>
    <xf numFmtId="1" fontId="8" fillId="8" borderId="4" xfId="5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3" fontId="8" fillId="9" borderId="4" xfId="5" applyNumberFormat="1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9" borderId="4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4" borderId="4" xfId="0" applyFill="1" applyBorder="1" applyAlignment="1">
      <alignment vertical="center"/>
    </xf>
    <xf numFmtId="0" fontId="0" fillId="9" borderId="4" xfId="0" applyFill="1" applyBorder="1" applyAlignment="1">
      <alignment vertical="center"/>
    </xf>
    <xf numFmtId="0" fontId="22" fillId="11" borderId="4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14" borderId="0" xfId="11" applyFont="1" applyFill="1"/>
    <xf numFmtId="0" fontId="24" fillId="14" borderId="0" xfId="11" applyFont="1" applyFill="1" applyAlignment="1">
      <alignment vertical="center"/>
    </xf>
    <xf numFmtId="0" fontId="13" fillId="14" borderId="0" xfId="11" applyFont="1" applyFill="1" applyAlignment="1">
      <alignment vertical="center"/>
    </xf>
    <xf numFmtId="0" fontId="24" fillId="2" borderId="0" xfId="11" applyFont="1" applyFill="1"/>
    <xf numFmtId="0" fontId="24" fillId="2" borderId="0" xfId="11" applyFont="1" applyFill="1" applyAlignment="1">
      <alignment vertical="center"/>
    </xf>
    <xf numFmtId="0" fontId="27" fillId="14" borderId="1" xfId="11" applyFont="1" applyFill="1" applyBorder="1" applyAlignment="1">
      <alignment horizontal="center" vertical="center"/>
    </xf>
    <xf numFmtId="0" fontId="27" fillId="14" borderId="2" xfId="11" applyFont="1" applyFill="1" applyBorder="1" applyAlignment="1">
      <alignment horizontal="center" vertical="center"/>
    </xf>
    <xf numFmtId="0" fontId="0" fillId="0" borderId="0" xfId="0" applyFill="1"/>
    <xf numFmtId="0" fontId="13" fillId="14" borderId="0" xfId="0" applyFont="1" applyFill="1"/>
    <xf numFmtId="0" fontId="2" fillId="3" borderId="0" xfId="0" applyFont="1" applyFill="1" applyAlignment="1">
      <alignment horizontal="right" vertical="center"/>
    </xf>
    <xf numFmtId="0" fontId="10" fillId="7" borderId="7" xfId="0" applyFont="1" applyFill="1" applyBorder="1" applyAlignment="1">
      <alignment horizontal="center" vertical="center" wrapText="1"/>
    </xf>
    <xf numFmtId="3" fontId="8" fillId="9" borderId="7" xfId="5" applyNumberFormat="1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166" fontId="32" fillId="9" borderId="8" xfId="4" applyNumberFormat="1" applyFont="1" applyFill="1" applyBorder="1" applyAlignment="1">
      <alignment horizontal="center" vertical="center" wrapText="1"/>
    </xf>
    <xf numFmtId="0" fontId="2" fillId="0" borderId="0" xfId="11" applyFont="1"/>
    <xf numFmtId="0" fontId="25" fillId="14" borderId="1" xfId="11" applyFont="1" applyFill="1" applyBorder="1" applyAlignment="1">
      <alignment horizontal="left" vertical="center" wrapText="1"/>
    </xf>
    <xf numFmtId="0" fontId="25" fillId="14" borderId="2" xfId="11" applyFont="1" applyFill="1" applyBorder="1" applyAlignment="1">
      <alignment horizontal="left" vertical="center" wrapText="1"/>
    </xf>
    <xf numFmtId="0" fontId="27" fillId="14" borderId="0" xfId="11" applyFont="1" applyFill="1" applyAlignment="1">
      <alignment horizontal="center" vertical="center"/>
    </xf>
    <xf numFmtId="0" fontId="27" fillId="14" borderId="1" xfId="11" applyFont="1" applyFill="1" applyBorder="1" applyAlignment="1">
      <alignment horizontal="center" vertical="center"/>
    </xf>
    <xf numFmtId="0" fontId="25" fillId="14" borderId="0" xfId="11" applyFont="1" applyFill="1" applyAlignment="1">
      <alignment horizontal="left" vertical="center" wrapText="1"/>
    </xf>
    <xf numFmtId="0" fontId="27" fillId="14" borderId="3" xfId="11" applyFont="1" applyFill="1" applyBorder="1" applyAlignment="1">
      <alignment horizontal="center" vertical="center"/>
    </xf>
    <xf numFmtId="0" fontId="26" fillId="14" borderId="0" xfId="11" applyFont="1" applyFill="1" applyAlignment="1">
      <alignment horizontal="left" vertical="center" wrapText="1"/>
    </xf>
    <xf numFmtId="0" fontId="26" fillId="14" borderId="1" xfId="11" applyFont="1" applyFill="1" applyBorder="1" applyAlignment="1">
      <alignment horizontal="left" vertical="center" wrapText="1"/>
    </xf>
    <xf numFmtId="0" fontId="28" fillId="15" borderId="0" xfId="0" applyFont="1" applyFill="1" applyAlignment="1">
      <alignment horizontal="center" vertical="center"/>
    </xf>
    <xf numFmtId="0" fontId="29" fillId="0" borderId="5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165" fontId="20" fillId="6" borderId="0" xfId="0" applyNumberFormat="1" applyFont="1" applyFill="1" applyAlignment="1">
      <alignment horizontal="right" vertical="center"/>
    </xf>
    <xf numFmtId="0" fontId="19" fillId="6" borderId="0" xfId="0" applyFont="1" applyFill="1" applyAlignment="1">
      <alignment horizontal="center" vertical="center"/>
    </xf>
    <xf numFmtId="0" fontId="0" fillId="13" borderId="0" xfId="0" applyFill="1" applyAlignment="1">
      <alignment horizontal="center"/>
    </xf>
  </cellXfs>
  <cellStyles count="12">
    <cellStyle name="Hyperlink 2" xfId="1" xr:uid="{00000000-0005-0000-0000-000000000000}"/>
    <cellStyle name="Hyperlink 2 2" xfId="2" xr:uid="{00000000-0005-0000-0000-000001000000}"/>
    <cellStyle name="Hyperlink 2 3" xfId="8" xr:uid="{00000000-0005-0000-0000-000002000000}"/>
    <cellStyle name="Normal" xfId="0" builtinId="0"/>
    <cellStyle name="Normal 2" xfId="3" xr:uid="{00000000-0005-0000-0000-000004000000}"/>
    <cellStyle name="Normal 2 2" xfId="7" xr:uid="{00000000-0005-0000-0000-000005000000}"/>
    <cellStyle name="Normal 3" xfId="11" xr:uid="{8FF9862E-7C4A-4305-858B-D42404CA091C}"/>
    <cellStyle name="Porcentagem" xfId="4" builtinId="5"/>
    <cellStyle name="Porcentagem 2" xfId="9" xr:uid="{00000000-0005-0000-0000-000007000000}"/>
    <cellStyle name="Separador de milhares 2" xfId="10" xr:uid="{00000000-0005-0000-0000-000009000000}"/>
    <cellStyle name="Vírgula" xfId="5" builtinId="3"/>
    <cellStyle name="Vírgula 10" xfId="6" xr:uid="{00000000-0005-0000-0000-00000A00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color theme="0"/>
      </font>
      <border>
        <bottom style="thin">
          <color theme="4"/>
        </bottom>
        <vertical/>
        <horizontal/>
      </border>
    </dxf>
    <dxf>
      <font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licerStyleLight1 2" pivot="0" table="0" count="10" xr9:uid="{80D77042-97C4-4DEE-B3BF-4F4DAA14DAB6}">
      <tableStyleElement type="wholeTable" dxfId="18"/>
      <tableStyleElement type="headerRow" dxfId="17"/>
    </tableStyle>
  </tableStyles>
  <colors>
    <mruColors>
      <color rgb="FF4478B6"/>
      <color rgb="FF007055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sz val="9"/>
            <color auto="1"/>
          </font>
          <fill>
            <patternFill patternType="solid">
              <fgColor theme="4" tint="0.59999389629810485"/>
              <bgColor theme="4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theme="0" tint="-0.14996795556505021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sz val="9"/>
            <color theme="1" tint="0.499984740745262"/>
          </font>
          <fill>
            <patternFill patternType="solid">
              <fgColor rgb="FFFFFFFF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07/relationships/slicerCache" Target="slicerCaches/slicerCache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solidFill>
                  <a:srgbClr val="0070C0"/>
                </a:solidFill>
                <a:effectLst/>
              </a:rPr>
              <a:t>››</a:t>
            </a:r>
            <a:r>
              <a:rPr lang="en-US" sz="1400" b="1" i="0" u="none" strike="noStrike" baseline="0">
                <a:effectLst/>
              </a:rPr>
              <a:t> </a:t>
            </a:r>
            <a:r>
              <a:rPr lang="pt-BR" b="0"/>
              <a:t>Absenteísmo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3910288848855332E-2"/>
          <c:y val="0.32100071581961348"/>
          <c:w val="0.94600192970737296"/>
          <c:h val="0.53840372226198996"/>
        </c:manualLayout>
      </c:layout>
      <c:lineChart>
        <c:grouping val="standard"/>
        <c:varyColors val="0"/>
        <c:ser>
          <c:idx val="0"/>
          <c:order val="0"/>
          <c:tx>
            <c:strRef>
              <c:f>baseparadash!$D$5</c:f>
              <c:strCache>
                <c:ptCount val="1"/>
                <c:pt idx="0">
                  <c:v>Absenteísmo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20000"/>
                  <a:lumOff val="80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baseparadash!$E$2:$AB$2</c:f>
              <c:strCache>
                <c:ptCount val="24"/>
                <c:pt idx="0">
                  <c:v>jan/21</c:v>
                </c:pt>
                <c:pt idx="1">
                  <c:v>fev/21</c:v>
                </c:pt>
                <c:pt idx="2">
                  <c:v>mar/21</c:v>
                </c:pt>
                <c:pt idx="3">
                  <c:v>abr/21</c:v>
                </c:pt>
                <c:pt idx="4">
                  <c:v>mai/21</c:v>
                </c:pt>
                <c:pt idx="5">
                  <c:v>jun/21</c:v>
                </c:pt>
                <c:pt idx="6">
                  <c:v>jul/21</c:v>
                </c:pt>
                <c:pt idx="7">
                  <c:v>ago/21</c:v>
                </c:pt>
                <c:pt idx="8">
                  <c:v>set/21</c:v>
                </c:pt>
                <c:pt idx="9">
                  <c:v>out/21</c:v>
                </c:pt>
                <c:pt idx="10">
                  <c:v>nov/21</c:v>
                </c:pt>
                <c:pt idx="11">
                  <c:v>dez/21</c:v>
                </c:pt>
                <c:pt idx="12">
                  <c:v>jan/22</c:v>
                </c:pt>
                <c:pt idx="13">
                  <c:v>fev/22</c:v>
                </c:pt>
                <c:pt idx="14">
                  <c:v>mar/22</c:v>
                </c:pt>
                <c:pt idx="15">
                  <c:v>abr/22</c:v>
                </c:pt>
                <c:pt idx="16">
                  <c:v>mai/22</c:v>
                </c:pt>
                <c:pt idx="17">
                  <c:v>jun/22</c:v>
                </c:pt>
                <c:pt idx="18">
                  <c:v>jul/22</c:v>
                </c:pt>
                <c:pt idx="19">
                  <c:v>ago/22</c:v>
                </c:pt>
                <c:pt idx="20">
                  <c:v>set/22</c:v>
                </c:pt>
                <c:pt idx="21">
                  <c:v>out/22</c:v>
                </c:pt>
                <c:pt idx="22">
                  <c:v>nov/22</c:v>
                </c:pt>
                <c:pt idx="23">
                  <c:v>dez/22</c:v>
                </c:pt>
              </c:strCache>
            </c:strRef>
          </c:cat>
          <c:val>
            <c:numRef>
              <c:f>baseparadash!$E$5:$AB$5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1.5944055944055943E-2</c:v>
                </c:pt>
                <c:pt idx="9">
                  <c:v>2.013986013986014E-2</c:v>
                </c:pt>
                <c:pt idx="10">
                  <c:v>2.013986013986014E-2</c:v>
                </c:pt>
                <c:pt idx="11">
                  <c:v>1.5104895104895105E-2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2-462A-A979-3A39C2C3C034}"/>
            </c:ext>
          </c:extLst>
        </c:ser>
        <c:ser>
          <c:idx val="1"/>
          <c:order val="1"/>
          <c:tx>
            <c:strRef>
              <c:f>baseparadash!$D$6</c:f>
              <c:strCache>
                <c:ptCount val="1"/>
                <c:pt idx="0">
                  <c:v>Meta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baseparadash!$E$2:$AB$2</c:f>
              <c:strCache>
                <c:ptCount val="24"/>
                <c:pt idx="0">
                  <c:v>jan/21</c:v>
                </c:pt>
                <c:pt idx="1">
                  <c:v>fev/21</c:v>
                </c:pt>
                <c:pt idx="2">
                  <c:v>mar/21</c:v>
                </c:pt>
                <c:pt idx="3">
                  <c:v>abr/21</c:v>
                </c:pt>
                <c:pt idx="4">
                  <c:v>mai/21</c:v>
                </c:pt>
                <c:pt idx="5">
                  <c:v>jun/21</c:v>
                </c:pt>
                <c:pt idx="6">
                  <c:v>jul/21</c:v>
                </c:pt>
                <c:pt idx="7">
                  <c:v>ago/21</c:v>
                </c:pt>
                <c:pt idx="8">
                  <c:v>set/21</c:v>
                </c:pt>
                <c:pt idx="9">
                  <c:v>out/21</c:v>
                </c:pt>
                <c:pt idx="10">
                  <c:v>nov/21</c:v>
                </c:pt>
                <c:pt idx="11">
                  <c:v>dez/21</c:v>
                </c:pt>
                <c:pt idx="12">
                  <c:v>jan/22</c:v>
                </c:pt>
                <c:pt idx="13">
                  <c:v>fev/22</c:v>
                </c:pt>
                <c:pt idx="14">
                  <c:v>mar/22</c:v>
                </c:pt>
                <c:pt idx="15">
                  <c:v>abr/22</c:v>
                </c:pt>
                <c:pt idx="16">
                  <c:v>mai/22</c:v>
                </c:pt>
                <c:pt idx="17">
                  <c:v>jun/22</c:v>
                </c:pt>
                <c:pt idx="18">
                  <c:v>jul/22</c:v>
                </c:pt>
                <c:pt idx="19">
                  <c:v>ago/22</c:v>
                </c:pt>
                <c:pt idx="20">
                  <c:v>set/22</c:v>
                </c:pt>
                <c:pt idx="21">
                  <c:v>out/22</c:v>
                </c:pt>
                <c:pt idx="22">
                  <c:v>nov/22</c:v>
                </c:pt>
                <c:pt idx="23">
                  <c:v>dez/22</c:v>
                </c:pt>
              </c:strCache>
            </c:strRef>
          </c:cat>
          <c:val>
            <c:numRef>
              <c:f>baseparadash!$E$6:$AB$6</c:f>
              <c:numCache>
                <c:formatCode>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2-462A-A979-3A39C2C3C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759535"/>
        <c:axId val="1994073615"/>
      </c:lineChart>
      <c:catAx>
        <c:axId val="1712759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4073615"/>
        <c:crosses val="autoZero"/>
        <c:auto val="1"/>
        <c:lblAlgn val="ctr"/>
        <c:lblOffset val="100"/>
        <c:noMultiLvlLbl val="0"/>
      </c:catAx>
      <c:valAx>
        <c:axId val="199407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2759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[NR07 - Dashboard - Absenteismo - 2022.xlsx]baseparadash!Tabela dinâmica4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baseline="0">
                <a:solidFill>
                  <a:srgbClr val="0070C0"/>
                </a:solidFill>
                <a:effectLst/>
              </a:rPr>
              <a:t>››</a:t>
            </a:r>
            <a:r>
              <a:rPr lang="en-US" sz="1200" b="1" i="0" u="none" strike="noStrike" baseline="0">
                <a:effectLst/>
              </a:rPr>
              <a:t> </a:t>
            </a:r>
            <a:r>
              <a:rPr lang="pt-BR" sz="1200"/>
              <a:t>Afastamentos por Gênero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flip="none" rotWithShape="1">
            <a:gsLst>
              <a:gs pos="0">
                <a:schemeClr val="accent1">
                  <a:shade val="30000"/>
                  <a:satMod val="115000"/>
                </a:schemeClr>
              </a:gs>
              <a:gs pos="50000">
                <a:schemeClr val="accent1">
                  <a:shade val="67500"/>
                  <a:satMod val="115000"/>
                </a:schemeClr>
              </a:gs>
              <a:gs pos="100000">
                <a:schemeClr val="accent1">
                  <a:shade val="100000"/>
                  <a:satMod val="115000"/>
                </a:schemeClr>
              </a:gs>
            </a:gsLst>
            <a:lin ang="0" scaled="1"/>
            <a:tileRect/>
          </a:gra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4.0467532207328967E-2"/>
              <c:y val="-8.1652322529451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>
            <a:gsLst>
              <a:gs pos="0">
                <a:schemeClr val="accent2">
                  <a:lumMod val="50000"/>
                </a:schemeClr>
              </a:gs>
              <a:gs pos="100000">
                <a:schemeClr val="accent2"/>
              </a:gs>
            </a:gsLst>
            <a:lin ang="5400000" scaled="1"/>
          </a:gra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2.6553765702951253E-2"/>
              <c:y val="-6.65629005676616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9209705086076839"/>
          <c:y val="0.3974476216788691"/>
          <c:w val="0.62095862525058387"/>
          <c:h val="0.55341575724087122"/>
        </c:manualLayout>
      </c:layout>
      <c:pieChart>
        <c:varyColors val="1"/>
        <c:ser>
          <c:idx val="0"/>
          <c:order val="0"/>
          <c:tx>
            <c:strRef>
              <c:f>baseparadash!$AT$3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lin ang="0" scaled="1"/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39-49A2-A278-5A90620547F2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lumMod val="50000"/>
                    </a:schemeClr>
                  </a:gs>
                  <a:gs pos="100000">
                    <a:schemeClr val="accent2"/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39-49A2-A278-5A90620547F2}"/>
              </c:ext>
            </c:extLst>
          </c:dPt>
          <c:dLbls>
            <c:dLbl>
              <c:idx val="0"/>
              <c:layout>
                <c:manualLayout>
                  <c:x val="4.0467532207328967E-2"/>
                  <c:y val="-8.16523225294512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39-49A2-A278-5A90620547F2}"/>
                </c:ext>
              </c:extLst>
            </c:dLbl>
            <c:dLbl>
              <c:idx val="1"/>
              <c:layout>
                <c:manualLayout>
                  <c:x val="-2.6553765702951253E-2"/>
                  <c:y val="-6.65629005676616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39-49A2-A278-5A9062054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baseparadash!$AS$4:$AS$6</c:f>
              <c:strCache>
                <c:ptCount val="2"/>
                <c:pt idx="0">
                  <c:v>M</c:v>
                </c:pt>
                <c:pt idx="1">
                  <c:v>F</c:v>
                </c:pt>
              </c:strCache>
            </c:strRef>
          </c:cat>
          <c:val>
            <c:numRef>
              <c:f>baseparadash!$AT$4:$AT$6</c:f>
              <c:numCache>
                <c:formatCode>General</c:formatCode>
                <c:ptCount val="2"/>
                <c:pt idx="0">
                  <c:v>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39-49A2-A278-5A90620547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[NR07 - Dashboard - Absenteismo - 2022.xlsx]baseparadash!Tabela dinâmica5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rgbClr val="0070C0"/>
                </a:solidFill>
                <a:latin typeface="Browallia New" panose="020B0502040204020203" pitchFamily="34" charset="-34"/>
                <a:cs typeface="Browallia New" panose="020B0502040204020203" pitchFamily="34" charset="-34"/>
              </a:rPr>
              <a:t>››</a:t>
            </a:r>
            <a:r>
              <a:rPr lang="en-US" sz="1200">
                <a:latin typeface="Browallia New" panose="020B0502040204020203" pitchFamily="34" charset="-34"/>
                <a:cs typeface="Browallia New" panose="020B0502040204020203" pitchFamily="34" charset="-34"/>
              </a:rPr>
              <a:t> </a:t>
            </a:r>
            <a:r>
              <a:rPr lang="en-US" sz="1200"/>
              <a:t>Afastamentos por Setor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flip="none" rotWithShape="1">
            <a:gsLst>
              <a:gs pos="0">
                <a:schemeClr val="accent1">
                  <a:shade val="30000"/>
                  <a:satMod val="115000"/>
                </a:schemeClr>
              </a:gs>
              <a:gs pos="50000">
                <a:schemeClr val="accent1">
                  <a:shade val="67500"/>
                  <a:satMod val="115000"/>
                </a:schemeClr>
              </a:gs>
              <a:gs pos="100000">
                <a:schemeClr val="accent1">
                  <a:shade val="100000"/>
                  <a:satMod val="115000"/>
                </a:schemeClr>
              </a:gs>
            </a:gsLst>
            <a:lin ang="0" scaled="1"/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baseparadash!$AX$3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baseparadash!$AW$4:$AW$8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baseparadash!$AX$4:$AX$8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5-4048-B13D-D6392E2CCD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294336991"/>
        <c:axId val="1979874223"/>
      </c:barChart>
      <c:catAx>
        <c:axId val="294336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9874223"/>
        <c:crosses val="autoZero"/>
        <c:auto val="1"/>
        <c:lblAlgn val="ctr"/>
        <c:lblOffset val="100"/>
        <c:noMultiLvlLbl val="0"/>
      </c:catAx>
      <c:valAx>
        <c:axId val="19798742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4336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[NR07 - Dashboard - Absenteismo - 2022.xlsx]baseparadash!Tabela dinâmica6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baseline="0">
                <a:solidFill>
                  <a:srgbClr val="0070C0"/>
                </a:solidFill>
                <a:effectLst/>
              </a:rPr>
              <a:t>››</a:t>
            </a:r>
            <a:r>
              <a:rPr lang="en-US" sz="1200" b="1" i="0" u="none" strike="noStrike" baseline="0">
                <a:effectLst/>
              </a:rPr>
              <a:t> </a:t>
            </a:r>
            <a:r>
              <a:rPr lang="pt-BR" sz="1200"/>
              <a:t>Afastamentos por Setor e Causa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baseparadash!$BC$3:$BC$4</c:f>
              <c:strCache>
                <c:ptCount val="1"/>
                <c:pt idx="0">
                  <c:v>Queda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baseparadash!$BB$5:$BB$9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baseparadash!$BC$5:$BC$9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1-4410-8694-87CB5B1059DE}"/>
            </c:ext>
          </c:extLst>
        </c:ser>
        <c:ser>
          <c:idx val="1"/>
          <c:order val="1"/>
          <c:tx>
            <c:strRef>
              <c:f>baseparadash!$BD$3:$BD$4</c:f>
              <c:strCache>
                <c:ptCount val="1"/>
                <c:pt idx="0">
                  <c:v>Ergonomia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baseparadash!$BB$5:$BB$9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baseparadash!$BD$5:$BD$9</c:f>
              <c:numCache>
                <c:formatCode>General</c:formatCode>
                <c:ptCount val="4"/>
                <c:pt idx="0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5811-4410-8694-87CB5B1059DE}"/>
            </c:ext>
          </c:extLst>
        </c:ser>
        <c:ser>
          <c:idx val="2"/>
          <c:order val="2"/>
          <c:tx>
            <c:strRef>
              <c:f>baseparadash!$BE$3:$BE$4</c:f>
              <c:strCache>
                <c:ptCount val="1"/>
                <c:pt idx="0">
                  <c:v>Stress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baseparadash!$BB$5:$BB$9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baseparadash!$BE$5:$BE$9</c:f>
              <c:numCache>
                <c:formatCode>General</c:formatCode>
                <c:ptCount val="4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5811-4410-8694-87CB5B1059DE}"/>
            </c:ext>
          </c:extLst>
        </c:ser>
        <c:ser>
          <c:idx val="3"/>
          <c:order val="3"/>
          <c:tx>
            <c:strRef>
              <c:f>baseparadash!$BF$3:$BF$4</c:f>
              <c:strCache>
                <c:ptCount val="1"/>
                <c:pt idx="0">
                  <c:v>Sobre Carga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baseparadash!$BB$5:$BB$9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baseparadash!$BF$5:$BF$9</c:f>
              <c:numCache>
                <c:formatCode>General</c:formatCode>
                <c:ptCount val="4"/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5811-4410-8694-87CB5B1059DE}"/>
            </c:ext>
          </c:extLst>
        </c:ser>
        <c:ser>
          <c:idx val="4"/>
          <c:order val="4"/>
          <c:tx>
            <c:strRef>
              <c:f>baseparadash!$BG$3:$BG$4</c:f>
              <c:strCache>
                <c:ptCount val="1"/>
                <c:pt idx="0">
                  <c:v>Adoecimento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baseparadash!$BB$5:$BB$9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baseparadash!$BG$5:$BG$9</c:f>
              <c:numCache>
                <c:formatCode>General</c:formatCode>
                <c:ptCount val="4"/>
                <c:pt idx="0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811-4410-8694-87CB5B105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9308015"/>
        <c:axId val="1979861327"/>
      </c:barChart>
      <c:catAx>
        <c:axId val="197930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9861327"/>
        <c:crosses val="autoZero"/>
        <c:auto val="1"/>
        <c:lblAlgn val="ctr"/>
        <c:lblOffset val="100"/>
        <c:noMultiLvlLbl val="0"/>
      </c:catAx>
      <c:valAx>
        <c:axId val="197986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930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[NR07 - Dashboard - Absenteismo - 2022.xlsx]baseparadash!Tabela dinâmica8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baseline="0">
                <a:solidFill>
                  <a:srgbClr val="0070C0"/>
                </a:solidFill>
                <a:effectLst/>
              </a:rPr>
              <a:t>››</a:t>
            </a:r>
            <a:r>
              <a:rPr lang="en-US" sz="1200" b="1" i="0" u="none" strike="noStrike" baseline="0">
                <a:effectLst/>
              </a:rPr>
              <a:t> </a:t>
            </a:r>
            <a:r>
              <a:rPr lang="en-US" sz="1200"/>
              <a:t>Atestado</a:t>
            </a:r>
            <a:r>
              <a:rPr lang="en-US" sz="1200" baseline="0"/>
              <a:t> nos Afastamentos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flip="none" rotWithShape="1">
            <a:gsLst>
              <a:gs pos="0">
                <a:schemeClr val="accent1">
                  <a:shade val="30000"/>
                  <a:satMod val="115000"/>
                </a:schemeClr>
              </a:gs>
              <a:gs pos="50000">
                <a:schemeClr val="accent1">
                  <a:shade val="67500"/>
                  <a:satMod val="115000"/>
                </a:schemeClr>
              </a:gs>
              <a:gs pos="100000">
                <a:schemeClr val="accent1">
                  <a:shade val="100000"/>
                  <a:satMod val="115000"/>
                </a:schemeClr>
              </a:gs>
            </a:gsLst>
            <a:lin ang="0" scaled="1"/>
            <a:tileRect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flip="none" rotWithShape="1">
            <a:gsLst>
              <a:gs pos="0">
                <a:schemeClr val="accent2">
                  <a:lumMod val="50000"/>
                </a:schemeClr>
              </a:gs>
              <a:gs pos="100000">
                <a:schemeClr val="accent2"/>
              </a:gs>
            </a:gsLst>
            <a:lin ang="0" scaled="1"/>
            <a:tileRect/>
          </a:gradFill>
          <a:ln>
            <a:noFill/>
          </a:ln>
          <a:effectLst/>
        </c:spP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baseparadash!$BY$3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accent1">
                    <a:shade val="100000"/>
                    <a:satMod val="115000"/>
                  </a:schemeClr>
                </a:gs>
              </a:gsLst>
              <a:lin ang="0" scaled="1"/>
              <a:tileRect/>
            </a:gra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50000"/>
                    </a:schemeClr>
                  </a:gs>
                  <a:gs pos="100000">
                    <a:schemeClr val="accent2"/>
                  </a:gs>
                </a:gsLst>
                <a:lin ang="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6B-4715-8966-FFE47BACCE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baseparadash!$BX$4:$BX$6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baseparadash!$BY$4:$BY$6</c:f>
              <c:numCache>
                <c:formatCode>General</c:formatCode>
                <c:ptCount val="2"/>
                <c:pt idx="0">
                  <c:v>12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B-4715-8966-FFE47BACCE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5"/>
        <c:axId val="1979312015"/>
        <c:axId val="1979870063"/>
      </c:barChart>
      <c:catAx>
        <c:axId val="1979312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9870063"/>
        <c:crosses val="autoZero"/>
        <c:auto val="1"/>
        <c:lblAlgn val="ctr"/>
        <c:lblOffset val="100"/>
        <c:noMultiLvlLbl val="0"/>
      </c:catAx>
      <c:valAx>
        <c:axId val="197987006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79312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[NR07 - Dashboard - Absenteismo - 2022.xlsx]baseparadash!Tabela dinâmica7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baseline="0">
                <a:solidFill>
                  <a:srgbClr val="0070C0"/>
                </a:solidFill>
                <a:effectLst/>
              </a:rPr>
              <a:t>››</a:t>
            </a:r>
            <a:r>
              <a:rPr lang="en-US" sz="1200" b="1" i="0" u="none" strike="noStrike" baseline="0">
                <a:effectLst/>
              </a:rPr>
              <a:t> </a:t>
            </a:r>
            <a:r>
              <a:rPr lang="en-US" sz="1200"/>
              <a:t>Tipo de Afastamento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flip="none" rotWithShape="1">
            <a:gsLst>
              <a:gs pos="0">
                <a:schemeClr val="accent1"/>
              </a:gs>
              <a:gs pos="100000">
                <a:schemeClr val="tx2">
                  <a:lumMod val="40000"/>
                  <a:lumOff val="60000"/>
                </a:schemeClr>
              </a:gs>
            </a:gsLst>
            <a:lin ang="0" scaled="1"/>
            <a:tileRect/>
          </a:gra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5318627450980392E-2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>
            <a:gsLst>
              <a:gs pos="0">
                <a:schemeClr val="accent2">
                  <a:lumMod val="60000"/>
                  <a:lumOff val="40000"/>
                </a:schemeClr>
              </a:gs>
              <a:gs pos="100000">
                <a:schemeClr val="accent2"/>
              </a:gs>
            </a:gsLst>
            <a:lin ang="5400000" scaled="1"/>
          </a:gra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2254901960784314E-2"/>
              <c:y val="-2.666666666666666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>
            <a:gsLst>
              <a:gs pos="0">
                <a:schemeClr val="accent4"/>
              </a:gs>
              <a:gs pos="100000">
                <a:schemeClr val="accent4">
                  <a:lumMod val="60000"/>
                  <a:lumOff val="40000"/>
                </a:schemeClr>
              </a:gs>
            </a:gsLst>
            <a:lin ang="5400000" scaled="1"/>
          </a:gra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2434769183263858"/>
          <c:y val="0.19268188976377953"/>
          <c:w val="0.35108846688281614"/>
          <c:h val="0.77012954025908054"/>
        </c:manualLayout>
      </c:layout>
      <c:doughnutChart>
        <c:varyColors val="1"/>
        <c:ser>
          <c:idx val="0"/>
          <c:order val="0"/>
          <c:tx>
            <c:strRef>
              <c:f>baseparadash!$BS$3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flip="none" rotWithShape="1">
                <a:gsLst>
                  <a:gs pos="0">
                    <a:schemeClr val="accent1"/>
                  </a:gs>
                  <a:gs pos="100000">
                    <a:schemeClr val="tx2">
                      <a:lumMod val="40000"/>
                      <a:lumOff val="60000"/>
                    </a:schemeClr>
                  </a:gs>
                </a:gsLst>
                <a:lin ang="0" scaled="1"/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42-4F7F-96D6-F7CADDD88892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lumMod val="60000"/>
                      <a:lumOff val="40000"/>
                    </a:schemeClr>
                  </a:gs>
                  <a:gs pos="100000">
                    <a:schemeClr val="accent2"/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42-4F7F-96D6-F7CADDD88892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4"/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42-4F7F-96D6-F7CADDD88892}"/>
              </c:ext>
            </c:extLst>
          </c:dPt>
          <c:dLbls>
            <c:dLbl>
              <c:idx val="0"/>
              <c:layout>
                <c:manualLayout>
                  <c:x val="1.53186274509803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42-4F7F-96D6-F7CADDD88892}"/>
                </c:ext>
              </c:extLst>
            </c:dLbl>
            <c:dLbl>
              <c:idx val="1"/>
              <c:layout>
                <c:manualLayout>
                  <c:x val="1.2254901960784314E-2"/>
                  <c:y val="-2.666666666666666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42-4F7F-96D6-F7CADDD88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baseparadash!$BR$4:$BR$7</c:f>
              <c:strCache>
                <c:ptCount val="3"/>
                <c:pt idx="0">
                  <c:v>Adoecimento</c:v>
                </c:pt>
                <c:pt idx="1">
                  <c:v>Acidente de Trabalho</c:v>
                </c:pt>
                <c:pt idx="2">
                  <c:v>Acidente Trajeto</c:v>
                </c:pt>
              </c:strCache>
            </c:strRef>
          </c:cat>
          <c:val>
            <c:numRef>
              <c:f>baseparadash!$BS$4:$BS$7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42-4F7F-96D6-F7CADDD888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1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354460977304305"/>
          <c:y val="0.40613753280839893"/>
          <c:w val="0.35807303728578044"/>
          <c:h val="0.361658267716535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0"/><Relationship Id="rId3" Type="http://schemas.openxmlformats.org/officeDocument/2006/relationships/image" Target="../media/image2.png"/><Relationship Id="rId7" Type="http://schemas.openxmlformats.org/officeDocument/2006/relationships/hyperlink" Target="#Instru&#231;&#245;es!A1"/><Relationship Id="rId2" Type="http://schemas.openxmlformats.org/officeDocument/2006/relationships/image" Target="../media/image1.png"/><Relationship Id="rId1" Type="http://schemas.openxmlformats.org/officeDocument/2006/relationships/hyperlink" Target="#'Base Absente&#237;smo'!A1"/><Relationship Id="rId6" Type="http://schemas.openxmlformats.org/officeDocument/2006/relationships/hyperlink" Target="#Cadastros!A1"/><Relationship Id="rId5" Type="http://schemas.openxmlformats.org/officeDocument/2006/relationships/hyperlink" Target="#'Inputs para C&#225;lculo'!A1"/><Relationship Id="rId4" Type="http://schemas.microsoft.com/office/2007/relationships/hdphoto" Target="../media/hdphoto1.wdp"/><Relationship Id="rId9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In&#237;cio!A1"/><Relationship Id="rId1" Type="http://schemas.openxmlformats.org/officeDocument/2006/relationships/image" Target="../media/image4.png"/><Relationship Id="rId4" Type="http://schemas.openxmlformats.org/officeDocument/2006/relationships/image" Target="../media/image6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&#237;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&#237;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5.png"/><Relationship Id="rId1" Type="http://schemas.openxmlformats.org/officeDocument/2006/relationships/hyperlink" Target="#In&#237;cio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image" Target="../media/image5.png"/><Relationship Id="rId3" Type="http://schemas.openxmlformats.org/officeDocument/2006/relationships/image" Target="../media/image8.emf"/><Relationship Id="rId7" Type="http://schemas.openxmlformats.org/officeDocument/2006/relationships/chart" Target="../charts/chart5.xml"/><Relationship Id="rId12" Type="http://schemas.openxmlformats.org/officeDocument/2006/relationships/hyperlink" Target="#In&#237;cio!A1"/><Relationship Id="rId2" Type="http://schemas.openxmlformats.org/officeDocument/2006/relationships/image" Target="../media/image7.emf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image" Target="../media/image11.png"/><Relationship Id="rId5" Type="http://schemas.openxmlformats.org/officeDocument/2006/relationships/chart" Target="../charts/chart3.xml"/><Relationship Id="rId10" Type="http://schemas.openxmlformats.org/officeDocument/2006/relationships/image" Target="../media/image10.png"/><Relationship Id="rId4" Type="http://schemas.openxmlformats.org/officeDocument/2006/relationships/chart" Target="../charts/chart2.xml"/><Relationship Id="rId9" Type="http://schemas.openxmlformats.org/officeDocument/2006/relationships/image" Target="../media/image9.png"/><Relationship Id="rId14" Type="http://schemas.openxmlformats.org/officeDocument/2006/relationships/image" Target="../media/image6.sv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335280</xdr:colOff>
      <xdr:row>1</xdr:row>
      <xdr:rowOff>121920</xdr:rowOff>
    </xdr:from>
    <xdr:to>
      <xdr:col>5</xdr:col>
      <xdr:colOff>175260</xdr:colOff>
      <xdr:row>6</xdr:row>
      <xdr:rowOff>22860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56AA676-5D25-49A8-83FC-06D87464C941}"/>
            </a:ext>
          </a:extLst>
        </xdr:cNvPr>
        <xdr:cNvSpPr/>
      </xdr:nvSpPr>
      <xdr:spPr>
        <a:xfrm>
          <a:off x="480060" y="289560"/>
          <a:ext cx="2278380" cy="739140"/>
        </a:xfrm>
        <a:prstGeom prst="rect">
          <a:avLst/>
        </a:prstGeom>
        <a:noFill/>
        <a:ln w="19050">
          <a:solidFill>
            <a:srgbClr val="4478B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solidFill>
                <a:schemeClr val="accent1">
                  <a:lumMod val="75000"/>
                </a:schemeClr>
              </a:solidFill>
              <a:latin typeface="Gisha" panose="020B0502040204020203" pitchFamily="34" charset="-79"/>
              <a:cs typeface="Gisha" panose="020B0502040204020203" pitchFamily="34" charset="-79"/>
            </a:rPr>
            <a:t>Insira seu logo aqui</a:t>
          </a:r>
        </a:p>
      </xdr:txBody>
    </xdr:sp>
    <xdr:clientData/>
  </xdr:twoCellAnchor>
  <xdr:twoCellAnchor>
    <xdr:from>
      <xdr:col>10</xdr:col>
      <xdr:colOff>312420</xdr:colOff>
      <xdr:row>10</xdr:row>
      <xdr:rowOff>150495</xdr:rowOff>
    </xdr:from>
    <xdr:to>
      <xdr:col>14</xdr:col>
      <xdr:colOff>236220</xdr:colOff>
      <xdr:row>14</xdr:row>
      <xdr:rowOff>89535</xdr:rowOff>
    </xdr:to>
    <xdr:grpSp>
      <xdr:nvGrpSpPr>
        <xdr:cNvPr id="16" name="Agrupar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50A05-3D81-41B5-A3D1-D156795B0753}"/>
            </a:ext>
          </a:extLst>
        </xdr:cNvPr>
        <xdr:cNvGrpSpPr/>
      </xdr:nvGrpSpPr>
      <xdr:grpSpPr>
        <a:xfrm>
          <a:off x="5941695" y="1769745"/>
          <a:ext cx="2362200" cy="586740"/>
          <a:chOff x="5897880" y="1409700"/>
          <a:chExt cx="2362200" cy="60960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A9BAB827-EC49-4CEE-A2B8-D50D57A51B83}"/>
              </a:ext>
            </a:extLst>
          </xdr:cNvPr>
          <xdr:cNvSpPr/>
        </xdr:nvSpPr>
        <xdr:spPr bwMode="auto">
          <a:xfrm>
            <a:off x="5897880" y="1409700"/>
            <a:ext cx="2362200" cy="609600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pt-BR" sz="1800">
                <a:solidFill>
                  <a:srgbClr val="0070C0"/>
                </a:solidFill>
              </a:rPr>
              <a:t>    Base de Dados</a:t>
            </a: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F5F9ABE5-335C-4481-9E39-FE23BA2E5C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42660" y="1531620"/>
            <a:ext cx="381000" cy="3810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297180</xdr:colOff>
      <xdr:row>9</xdr:row>
      <xdr:rowOff>38100</xdr:rowOff>
    </xdr:from>
    <xdr:to>
      <xdr:col>8</xdr:col>
      <xdr:colOff>510540</xdr:colOff>
      <xdr:row>28</xdr:row>
      <xdr:rowOff>152400</xdr:rowOff>
    </xdr:to>
    <xdr:pic>
      <xdr:nvPicPr>
        <xdr:cNvPr id="5" name="Imagem 4" descr="Absenteísmo: vetores de stock, imagens vetoriais, desenhos gráficos |  Depositphotos">
          <a:extLst>
            <a:ext uri="{FF2B5EF4-FFF2-40B4-BE49-F238E27FC236}">
              <a16:creationId xmlns:a16="http://schemas.microsoft.com/office/drawing/2014/main" id="{29F3E433-5236-441D-99E9-9092313378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duotone>
            <a:srgbClr val="4F81B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733" t="27067" r="20933" b="27866"/>
        <a:stretch/>
      </xdr:blipFill>
      <xdr:spPr bwMode="auto">
        <a:xfrm>
          <a:off x="441960" y="1546860"/>
          <a:ext cx="4480560" cy="329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601980</xdr:colOff>
      <xdr:row>1</xdr:row>
      <xdr:rowOff>106680</xdr:rowOff>
    </xdr:from>
    <xdr:to>
      <xdr:col>17</xdr:col>
      <xdr:colOff>53340</xdr:colOff>
      <xdr:row>5</xdr:row>
      <xdr:rowOff>106680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ED760CFC-8E34-4EAE-A9ED-EAA2182E5BCB}"/>
            </a:ext>
          </a:extLst>
        </xdr:cNvPr>
        <xdr:cNvSpPr/>
      </xdr:nvSpPr>
      <xdr:spPr bwMode="auto">
        <a:xfrm>
          <a:off x="3794760" y="274320"/>
          <a:ext cx="6156960" cy="670560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pt-BR" sz="4000">
              <a:solidFill>
                <a:srgbClr val="0070C0"/>
              </a:solidFill>
            </a:rPr>
            <a:t>Planilha</a:t>
          </a:r>
          <a:r>
            <a:rPr lang="pt-BR" sz="4000" baseline="0">
              <a:solidFill>
                <a:srgbClr val="0070C0"/>
              </a:solidFill>
            </a:rPr>
            <a:t> </a:t>
          </a:r>
          <a:r>
            <a:rPr lang="pt-BR" sz="4000" b="1" baseline="0">
              <a:solidFill>
                <a:srgbClr val="0070C0"/>
              </a:solidFill>
            </a:rPr>
            <a:t>Absenteísmo</a:t>
          </a:r>
          <a:endParaRPr lang="pt-BR" sz="4000" b="1">
            <a:solidFill>
              <a:srgbClr val="0070C0"/>
            </a:solidFill>
          </a:endParaRPr>
        </a:p>
      </xdr:txBody>
    </xdr:sp>
    <xdr:clientData/>
  </xdr:twoCellAnchor>
  <xdr:twoCellAnchor>
    <xdr:from>
      <xdr:col>10</xdr:col>
      <xdr:colOff>312420</xdr:colOff>
      <xdr:row>19</xdr:row>
      <xdr:rowOff>161925</xdr:rowOff>
    </xdr:from>
    <xdr:to>
      <xdr:col>14</xdr:col>
      <xdr:colOff>236220</xdr:colOff>
      <xdr:row>23</xdr:row>
      <xdr:rowOff>100965</xdr:rowOff>
    </xdr:to>
    <xdr:grpSp>
      <xdr:nvGrpSpPr>
        <xdr:cNvPr id="17" name="Agrupar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F37ED2-36DD-443C-A685-8750C1338E92}"/>
            </a:ext>
          </a:extLst>
        </xdr:cNvPr>
        <xdr:cNvGrpSpPr/>
      </xdr:nvGrpSpPr>
      <xdr:grpSpPr>
        <a:xfrm>
          <a:off x="5941695" y="3238500"/>
          <a:ext cx="2362200" cy="586740"/>
          <a:chOff x="5913120" y="2133600"/>
          <a:chExt cx="2362200" cy="609600"/>
        </a:xfrm>
      </xdr:grpSpPr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ECD7120B-3447-4157-8B4B-79F3DC474098}"/>
              </a:ext>
            </a:extLst>
          </xdr:cNvPr>
          <xdr:cNvSpPr/>
        </xdr:nvSpPr>
        <xdr:spPr bwMode="auto">
          <a:xfrm>
            <a:off x="5913120" y="2133600"/>
            <a:ext cx="2362200" cy="609600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pt-BR" sz="1800">
                <a:solidFill>
                  <a:srgbClr val="0070C0"/>
                </a:solidFill>
              </a:rPr>
              <a:t>    Inputs Cálculo</a:t>
            </a:r>
          </a:p>
        </xdr:txBody>
      </xdr:sp>
      <xdr:pic>
        <xdr:nvPicPr>
          <xdr:cNvPr id="8" name="Imagem 7">
            <a:extLst>
              <a:ext uri="{FF2B5EF4-FFF2-40B4-BE49-F238E27FC236}">
                <a16:creationId xmlns:a16="http://schemas.microsoft.com/office/drawing/2014/main" id="{1E00F8DE-454E-426F-B60C-300CED539B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7900" y="2255520"/>
            <a:ext cx="381000" cy="3810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312420</xdr:colOff>
      <xdr:row>15</xdr:row>
      <xdr:rowOff>72390</xdr:rowOff>
    </xdr:from>
    <xdr:to>
      <xdr:col>14</xdr:col>
      <xdr:colOff>236220</xdr:colOff>
      <xdr:row>19</xdr:row>
      <xdr:rowOff>11430</xdr:rowOff>
    </xdr:to>
    <xdr:grpSp>
      <xdr:nvGrpSpPr>
        <xdr:cNvPr id="18" name="Agrupar 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3092F4F-90C1-4830-B16F-84DA2B164CE0}"/>
            </a:ext>
          </a:extLst>
        </xdr:cNvPr>
        <xdr:cNvGrpSpPr/>
      </xdr:nvGrpSpPr>
      <xdr:grpSpPr>
        <a:xfrm>
          <a:off x="5941695" y="2501265"/>
          <a:ext cx="2362200" cy="586740"/>
          <a:chOff x="5897880" y="2910840"/>
          <a:chExt cx="2362200" cy="609600"/>
        </a:xfrm>
      </xdr:grpSpPr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B1F7010E-2CF4-4C1F-A450-2A2E43E3D694}"/>
              </a:ext>
            </a:extLst>
          </xdr:cNvPr>
          <xdr:cNvSpPr/>
        </xdr:nvSpPr>
        <xdr:spPr bwMode="auto">
          <a:xfrm>
            <a:off x="5897880" y="2910840"/>
            <a:ext cx="2362200" cy="609600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pt-BR" sz="1800">
                <a:solidFill>
                  <a:srgbClr val="0070C0"/>
                </a:solidFill>
              </a:rPr>
              <a:t>   Cadastros</a:t>
            </a:r>
          </a:p>
        </xdr:txBody>
      </xdr:sp>
      <xdr:pic>
        <xdr:nvPicPr>
          <xdr:cNvPr id="10" name="Imagem 9">
            <a:extLst>
              <a:ext uri="{FF2B5EF4-FFF2-40B4-BE49-F238E27FC236}">
                <a16:creationId xmlns:a16="http://schemas.microsoft.com/office/drawing/2014/main" id="{67B5A0E2-4761-4327-AE28-97AE36CD53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42660" y="3032760"/>
            <a:ext cx="381000" cy="3810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312420</xdr:colOff>
      <xdr:row>6</xdr:row>
      <xdr:rowOff>60960</xdr:rowOff>
    </xdr:from>
    <xdr:to>
      <xdr:col>14</xdr:col>
      <xdr:colOff>236220</xdr:colOff>
      <xdr:row>10</xdr:row>
      <xdr:rowOff>0</xdr:rowOff>
    </xdr:to>
    <xdr:grpSp>
      <xdr:nvGrpSpPr>
        <xdr:cNvPr id="19" name="Agrupar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69AE414-3C43-43C1-8B33-DD90A69B4EE2}"/>
            </a:ext>
          </a:extLst>
        </xdr:cNvPr>
        <xdr:cNvGrpSpPr/>
      </xdr:nvGrpSpPr>
      <xdr:grpSpPr>
        <a:xfrm>
          <a:off x="5941695" y="1032510"/>
          <a:ext cx="2362200" cy="586740"/>
          <a:chOff x="5890260" y="3642360"/>
          <a:chExt cx="2362200" cy="609600"/>
        </a:xfrm>
      </xdr:grpSpPr>
      <xdr:sp macro="" textlink="">
        <xdr:nvSpPr>
          <xdr:cNvPr id="11" name="Retângulo: Cantos Arredondados 10">
            <a:extLst>
              <a:ext uri="{FF2B5EF4-FFF2-40B4-BE49-F238E27FC236}">
                <a16:creationId xmlns:a16="http://schemas.microsoft.com/office/drawing/2014/main" id="{B021E191-161A-4C29-B044-01425C93FC2E}"/>
              </a:ext>
            </a:extLst>
          </xdr:cNvPr>
          <xdr:cNvSpPr/>
        </xdr:nvSpPr>
        <xdr:spPr bwMode="auto">
          <a:xfrm>
            <a:off x="5890260" y="3642360"/>
            <a:ext cx="2362200" cy="609600"/>
          </a:xfrm>
          <a:prstGeom prst="roundRect">
            <a:avLst/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pt-BR" sz="1800">
                <a:solidFill>
                  <a:srgbClr val="0070C0"/>
                </a:solidFill>
              </a:rPr>
              <a:t>   Instruções</a:t>
            </a:r>
          </a:p>
        </xdr:txBody>
      </xdr:sp>
      <xdr:pic>
        <xdr:nvPicPr>
          <xdr:cNvPr id="12" name="Imagem 11">
            <a:extLst>
              <a:ext uri="{FF2B5EF4-FFF2-40B4-BE49-F238E27FC236}">
                <a16:creationId xmlns:a16="http://schemas.microsoft.com/office/drawing/2014/main" id="{EB8380D5-2861-4250-83AF-B409CDD570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35040" y="3764280"/>
            <a:ext cx="381000" cy="3810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312420</xdr:colOff>
      <xdr:row>24</xdr:row>
      <xdr:rowOff>83820</xdr:rowOff>
    </xdr:from>
    <xdr:to>
      <xdr:col>14</xdr:col>
      <xdr:colOff>236220</xdr:colOff>
      <xdr:row>28</xdr:row>
      <xdr:rowOff>22860</xdr:rowOff>
    </xdr:to>
    <xdr:grpSp>
      <xdr:nvGrpSpPr>
        <xdr:cNvPr id="20" name="Agrupar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FB820EB-6957-4AA2-9EED-CE723C247EEB}"/>
            </a:ext>
          </a:extLst>
        </xdr:cNvPr>
        <xdr:cNvGrpSpPr/>
      </xdr:nvGrpSpPr>
      <xdr:grpSpPr>
        <a:xfrm>
          <a:off x="5941695" y="3970020"/>
          <a:ext cx="2362200" cy="586740"/>
          <a:chOff x="5897880" y="4358640"/>
          <a:chExt cx="2362200" cy="609600"/>
        </a:xfrm>
      </xdr:grpSpPr>
      <xdr:sp macro="" textlink="">
        <xdr:nvSpPr>
          <xdr:cNvPr id="13" name="Retângulo: Cantos Arredondados 12">
            <a:extLst>
              <a:ext uri="{FF2B5EF4-FFF2-40B4-BE49-F238E27FC236}">
                <a16:creationId xmlns:a16="http://schemas.microsoft.com/office/drawing/2014/main" id="{8857A36E-0E9D-45DC-B1DF-54EC3EA65711}"/>
              </a:ext>
            </a:extLst>
          </xdr:cNvPr>
          <xdr:cNvSpPr/>
        </xdr:nvSpPr>
        <xdr:spPr bwMode="auto">
          <a:xfrm>
            <a:off x="5897880" y="4358640"/>
            <a:ext cx="2362200" cy="609600"/>
          </a:xfrm>
          <a:prstGeom prst="roundRect">
            <a:avLst/>
          </a:prstGeom>
          <a:solidFill>
            <a:schemeClr val="accent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pt-BR" sz="1800">
                <a:solidFill>
                  <a:schemeClr val="bg1"/>
                </a:solidFill>
              </a:rPr>
              <a:t>   Dashboard</a:t>
            </a:r>
          </a:p>
        </xdr:txBody>
      </xdr:sp>
      <xdr:pic>
        <xdr:nvPicPr>
          <xdr:cNvPr id="15" name="Imagem 14">
            <a:extLst>
              <a:ext uri="{FF2B5EF4-FFF2-40B4-BE49-F238E27FC236}">
                <a16:creationId xmlns:a16="http://schemas.microsoft.com/office/drawing/2014/main" id="{37093E35-C7DC-49B7-94F0-C9AD3BDF63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lum bright="70000" contrast="-7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0281" y="4517987"/>
            <a:ext cx="350520" cy="35052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575734</xdr:colOff>
      <xdr:row>6</xdr:row>
      <xdr:rowOff>372533</xdr:rowOff>
    </xdr:from>
    <xdr:to>
      <xdr:col>15</xdr:col>
      <xdr:colOff>1007534</xdr:colOff>
      <xdr:row>7</xdr:row>
      <xdr:rowOff>338666</xdr:rowOff>
    </xdr:to>
    <xdr:sp macro="" textlink="">
      <xdr:nvSpPr>
        <xdr:cNvPr id="22" name="Seta para a direita 26">
          <a:extLst>
            <a:ext uri="{FF2B5EF4-FFF2-40B4-BE49-F238E27FC236}">
              <a16:creationId xmlns:a16="http://schemas.microsoft.com/office/drawing/2014/main" id="{07B42BEF-0BC3-4DF7-9D6A-DABCBF934034}"/>
            </a:ext>
          </a:extLst>
        </xdr:cNvPr>
        <xdr:cNvSpPr/>
      </xdr:nvSpPr>
      <xdr:spPr>
        <a:xfrm>
          <a:off x="7037494" y="2628053"/>
          <a:ext cx="1041400" cy="369993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15</xdr:col>
      <xdr:colOff>1124184</xdr:colOff>
      <xdr:row>5</xdr:row>
      <xdr:rowOff>482600</xdr:rowOff>
    </xdr:from>
    <xdr:to>
      <xdr:col>26</xdr:col>
      <xdr:colOff>599602</xdr:colOff>
      <xdr:row>8</xdr:row>
      <xdr:rowOff>965198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6B92B9E2-7D33-4A80-9021-3B4BDDE34B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328" b="28249"/>
        <a:stretch/>
      </xdr:blipFill>
      <xdr:spPr>
        <a:xfrm>
          <a:off x="8202317" y="1422400"/>
          <a:ext cx="6900685" cy="2091265"/>
        </a:xfrm>
        <a:prstGeom prst="rect">
          <a:avLst/>
        </a:prstGeom>
        <a:ln w="19050">
          <a:solidFill>
            <a:srgbClr val="4478B6"/>
          </a:solidFill>
        </a:ln>
      </xdr:spPr>
    </xdr:pic>
    <xdr:clientData/>
  </xdr:twoCellAnchor>
  <xdr:twoCellAnchor>
    <xdr:from>
      <xdr:col>25</xdr:col>
      <xdr:colOff>596899</xdr:colOff>
      <xdr:row>8</xdr:row>
      <xdr:rowOff>893231</xdr:rowOff>
    </xdr:from>
    <xdr:to>
      <xdr:col>26</xdr:col>
      <xdr:colOff>359832</xdr:colOff>
      <xdr:row>10</xdr:row>
      <xdr:rowOff>283632</xdr:rowOff>
    </xdr:to>
    <xdr:sp macro="" textlink="">
      <xdr:nvSpPr>
        <xdr:cNvPr id="23" name="Seta para a direita 28">
          <a:extLst>
            <a:ext uri="{FF2B5EF4-FFF2-40B4-BE49-F238E27FC236}">
              <a16:creationId xmlns:a16="http://schemas.microsoft.com/office/drawing/2014/main" id="{9D583E72-F823-4464-A936-6CA2B729B7A0}"/>
            </a:ext>
          </a:extLst>
        </xdr:cNvPr>
        <xdr:cNvSpPr/>
      </xdr:nvSpPr>
      <xdr:spPr>
        <a:xfrm rot="16947789">
          <a:off x="14240932" y="3691465"/>
          <a:ext cx="872067" cy="372533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25</xdr:col>
      <xdr:colOff>406400</xdr:colOff>
      <xdr:row>1</xdr:row>
      <xdr:rowOff>50801</xdr:rowOff>
    </xdr:from>
    <xdr:to>
      <xdr:col>26</xdr:col>
      <xdr:colOff>397933</xdr:colOff>
      <xdr:row>4</xdr:row>
      <xdr:rowOff>237064</xdr:rowOff>
    </xdr:to>
    <xdr:grpSp>
      <xdr:nvGrpSpPr>
        <xdr:cNvPr id="28" name="Agrupar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BD46D1-23EC-45A4-8F44-C8FAEAF3E0B2}"/>
            </a:ext>
          </a:extLst>
        </xdr:cNvPr>
        <xdr:cNvGrpSpPr/>
      </xdr:nvGrpSpPr>
      <xdr:grpSpPr>
        <a:xfrm>
          <a:off x="13900150" y="167218"/>
          <a:ext cx="584200" cy="599013"/>
          <a:chOff x="9431867" y="4343400"/>
          <a:chExt cx="601133" cy="609597"/>
        </a:xfrm>
      </xdr:grpSpPr>
      <xdr:sp macro="" textlink="">
        <xdr:nvSpPr>
          <xdr:cNvPr id="27" name="Retângulo 26">
            <a:extLst>
              <a:ext uri="{FF2B5EF4-FFF2-40B4-BE49-F238E27FC236}">
                <a16:creationId xmlns:a16="http://schemas.microsoft.com/office/drawing/2014/main" id="{488B00F9-DB2F-431B-A459-314097B84557}"/>
              </a:ext>
            </a:extLst>
          </xdr:cNvPr>
          <xdr:cNvSpPr/>
        </xdr:nvSpPr>
        <xdr:spPr bwMode="auto">
          <a:xfrm>
            <a:off x="9431867" y="4343400"/>
            <a:ext cx="592666" cy="601133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pt-BR" sz="1100"/>
          </a:p>
        </xdr:txBody>
      </xdr:sp>
      <xdr:pic>
        <xdr:nvPicPr>
          <xdr:cNvPr id="26" name="Gráfico 25" descr="Ícone do menu de hambúrguer com preenchimento sólido">
            <a:extLst>
              <a:ext uri="{FF2B5EF4-FFF2-40B4-BE49-F238E27FC236}">
                <a16:creationId xmlns:a16="http://schemas.microsoft.com/office/drawing/2014/main" id="{5F9EC5B9-9B6A-4E65-84DB-0DDC050C4E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9440334" y="4360331"/>
            <a:ext cx="592666" cy="59266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1583267</xdr:colOff>
      <xdr:row>0</xdr:row>
      <xdr:rowOff>93134</xdr:rowOff>
    </xdr:from>
    <xdr:to>
      <xdr:col>16</xdr:col>
      <xdr:colOff>1845733</xdr:colOff>
      <xdr:row>2</xdr:row>
      <xdr:rowOff>42331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E73D8-DDA6-4731-9906-7BDB885CD74E}"/>
            </a:ext>
          </a:extLst>
        </xdr:cNvPr>
        <xdr:cNvGrpSpPr/>
      </xdr:nvGrpSpPr>
      <xdr:grpSpPr>
        <a:xfrm>
          <a:off x="14706600" y="93134"/>
          <a:ext cx="214841" cy="277280"/>
          <a:chOff x="9431867" y="4343400"/>
          <a:chExt cx="601133" cy="609597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292C3F9B-AE1E-4E95-BA14-8E4B58C328CC}"/>
              </a:ext>
            </a:extLst>
          </xdr:cNvPr>
          <xdr:cNvSpPr/>
        </xdr:nvSpPr>
        <xdr:spPr bwMode="auto">
          <a:xfrm>
            <a:off x="9431867" y="4343400"/>
            <a:ext cx="592666" cy="601133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pt-BR" sz="1100"/>
          </a:p>
        </xdr:txBody>
      </xdr:sp>
      <xdr:pic>
        <xdr:nvPicPr>
          <xdr:cNvPr id="4" name="Gráfico 3" descr="Ícone do menu de hambúrguer com preenchimento sólido">
            <a:extLst>
              <a:ext uri="{FF2B5EF4-FFF2-40B4-BE49-F238E27FC236}">
                <a16:creationId xmlns:a16="http://schemas.microsoft.com/office/drawing/2014/main" id="{7D3419AE-03E5-4FBD-9FD7-361BC819FE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9440334" y="4360331"/>
            <a:ext cx="592666" cy="59266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106680</xdr:colOff>
      <xdr:row>0</xdr:row>
      <xdr:rowOff>137160</xdr:rowOff>
    </xdr:from>
    <xdr:to>
      <xdr:col>20</xdr:col>
      <xdr:colOff>472440</xdr:colOff>
      <xdr:row>1</xdr:row>
      <xdr:rowOff>110910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4203C-2260-49B5-9987-EB4B1B212827}"/>
            </a:ext>
          </a:extLst>
        </xdr:cNvPr>
        <xdr:cNvGrpSpPr/>
      </xdr:nvGrpSpPr>
      <xdr:grpSpPr>
        <a:xfrm>
          <a:off x="11670030" y="137160"/>
          <a:ext cx="365760" cy="421425"/>
          <a:chOff x="9431867" y="4343400"/>
          <a:chExt cx="601133" cy="609597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5A501384-E4F0-4F1E-A57B-258E7D01F054}"/>
              </a:ext>
            </a:extLst>
          </xdr:cNvPr>
          <xdr:cNvSpPr/>
        </xdr:nvSpPr>
        <xdr:spPr bwMode="auto">
          <a:xfrm>
            <a:off x="9431867" y="4343400"/>
            <a:ext cx="592666" cy="601133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pt-BR" sz="1100"/>
          </a:p>
        </xdr:txBody>
      </xdr:sp>
      <xdr:pic>
        <xdr:nvPicPr>
          <xdr:cNvPr id="4" name="Gráfico 3" descr="Ícone do menu de hambúrguer com preenchimento sólido">
            <a:extLst>
              <a:ext uri="{FF2B5EF4-FFF2-40B4-BE49-F238E27FC236}">
                <a16:creationId xmlns:a16="http://schemas.microsoft.com/office/drawing/2014/main" id="{7B8B7977-23B4-44AF-8FCA-96DECCF804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9440334" y="4360331"/>
            <a:ext cx="592666" cy="592666"/>
          </a:xfrm>
          <a:prstGeom prst="rect">
            <a:avLst/>
          </a:prstGeom>
        </xdr:spPr>
      </xdr:pic>
    </xdr:grpSp>
    <xdr:clientData/>
  </xdr:twoCellAnchor>
  <xdr:oneCellAnchor>
    <xdr:from>
      <xdr:col>1</xdr:col>
      <xdr:colOff>175260</xdr:colOff>
      <xdr:row>11</xdr:row>
      <xdr:rowOff>34353</xdr:rowOff>
    </xdr:from>
    <xdr:ext cx="1729740" cy="2451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5176AD45-A954-4739-B7AA-4322308B5856}"/>
                </a:ext>
              </a:extLst>
            </xdr:cNvPr>
            <xdr:cNvSpPr txBox="1"/>
          </xdr:nvSpPr>
          <xdr:spPr>
            <a:xfrm>
              <a:off x="289560" y="4316793"/>
              <a:ext cx="1729740" cy="245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600" i="1">
                        <a:solidFill>
                          <a:schemeClr val="tx2">
                            <a:lumMod val="75000"/>
                          </a:schemeClr>
                        </a:solidFill>
                        <a:latin typeface="Cambria Math" panose="02040503050406030204" pitchFamily="18" charset="0"/>
                      </a:rPr>
                      <m:t>𝑓</m:t>
                    </m:r>
                    <m:r>
                      <a:rPr lang="pt-BR" sz="1600" b="0" i="1">
                        <a:solidFill>
                          <a:schemeClr val="tx2">
                            <a:lumMod val="7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pt-BR" sz="1600" b="0" i="1">
                        <a:solidFill>
                          <a:schemeClr val="tx2">
                            <a:lumMod val="75000"/>
                          </a:schemeClr>
                        </a:solidFill>
                        <a:latin typeface="Cambria Math" panose="02040503050406030204" pitchFamily="18" charset="0"/>
                      </a:rPr>
                      <m:t>𝑎𝑏𝑠𝑒𝑛𝑡𝑒</m:t>
                    </m:r>
                    <m:r>
                      <a:rPr lang="pt-BR" sz="1600" b="0" i="1">
                        <a:solidFill>
                          <a:schemeClr val="tx2">
                            <a:lumMod val="75000"/>
                          </a:schemeClr>
                        </a:solidFill>
                        <a:latin typeface="Cambria Math" panose="02040503050406030204" pitchFamily="18" charset="0"/>
                      </a:rPr>
                      <m:t>í</m:t>
                    </m:r>
                    <m:r>
                      <a:rPr lang="pt-BR" sz="1600" b="0" i="1">
                        <a:solidFill>
                          <a:schemeClr val="tx2">
                            <a:lumMod val="75000"/>
                          </a:schemeClr>
                        </a:solidFill>
                        <a:latin typeface="Cambria Math" panose="02040503050406030204" pitchFamily="18" charset="0"/>
                      </a:rPr>
                      <m:t>𝑠𝑚𝑜</m:t>
                    </m:r>
                    <m:r>
                      <a:rPr lang="pt-BR" sz="1600" b="0" i="1">
                        <a:solidFill>
                          <a:schemeClr val="tx2">
                            <a:lumMod val="75000"/>
                          </a:schemeClr>
                        </a:solidFill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600">
                <a:solidFill>
                  <a:schemeClr val="tx2">
                    <a:lumMod val="75000"/>
                  </a:schemeClr>
                </a:solidFill>
                <a:latin typeface="Gisha" panose="020B0502040204020203" pitchFamily="34" charset="-79"/>
                <a:cs typeface="Gisha" panose="020B0502040204020203" pitchFamily="34" charset="-79"/>
              </a:endParaRPr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5176AD45-A954-4739-B7AA-4322308B5856}"/>
                </a:ext>
              </a:extLst>
            </xdr:cNvPr>
            <xdr:cNvSpPr txBox="1"/>
          </xdr:nvSpPr>
          <xdr:spPr>
            <a:xfrm>
              <a:off x="289560" y="4316793"/>
              <a:ext cx="1729740" cy="2451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600" i="0">
                  <a:solidFill>
                    <a:schemeClr val="tx2">
                      <a:lumMod val="75000"/>
                    </a:schemeClr>
                  </a:solidFill>
                  <a:latin typeface="Cambria Math" panose="02040503050406030204" pitchFamily="18" charset="0"/>
                </a:rPr>
                <a:t>𝑓</a:t>
              </a:r>
              <a:r>
                <a:rPr lang="pt-BR" sz="1600" b="0" i="0">
                  <a:solidFill>
                    <a:schemeClr val="tx2">
                      <a:lumMod val="75000"/>
                    </a:schemeClr>
                  </a:solidFill>
                  <a:latin typeface="Cambria Math" panose="02040503050406030204" pitchFamily="18" charset="0"/>
                </a:rPr>
                <a:t> 𝑎𝑏𝑠𝑒𝑛𝑡𝑒í𝑠𝑚𝑜=</a:t>
              </a:r>
              <a:endParaRPr lang="pt-BR" sz="1600">
                <a:solidFill>
                  <a:schemeClr val="tx2">
                    <a:lumMod val="75000"/>
                  </a:schemeClr>
                </a:solidFill>
                <a:latin typeface="Gisha" panose="020B0502040204020203" pitchFamily="34" charset="-79"/>
                <a:cs typeface="Gisha" panose="020B0502040204020203" pitchFamily="34" charset="-79"/>
              </a:endParaRP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2065020</xdr:colOff>
      <xdr:row>0</xdr:row>
      <xdr:rowOff>160020</xdr:rowOff>
    </xdr:from>
    <xdr:to>
      <xdr:col>11</xdr:col>
      <xdr:colOff>7620</xdr:colOff>
      <xdr:row>1</xdr:row>
      <xdr:rowOff>95670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F4F33-5D18-40A9-A58D-49AFB6D8A962}"/>
            </a:ext>
          </a:extLst>
        </xdr:cNvPr>
        <xdr:cNvGrpSpPr/>
      </xdr:nvGrpSpPr>
      <xdr:grpSpPr>
        <a:xfrm>
          <a:off x="10675620" y="160020"/>
          <a:ext cx="295275" cy="421425"/>
          <a:chOff x="9431867" y="4343400"/>
          <a:chExt cx="601133" cy="609597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B7E2224B-55B3-44B6-A1D3-4A1012C678DE}"/>
              </a:ext>
            </a:extLst>
          </xdr:cNvPr>
          <xdr:cNvSpPr/>
        </xdr:nvSpPr>
        <xdr:spPr bwMode="auto">
          <a:xfrm>
            <a:off x="9431867" y="4343400"/>
            <a:ext cx="592666" cy="601133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pt-BR" sz="1100"/>
          </a:p>
        </xdr:txBody>
      </xdr:sp>
      <xdr:pic>
        <xdr:nvPicPr>
          <xdr:cNvPr id="4" name="Gráfico 3" descr="Ícone do menu de hambúrguer com preenchimento sólido">
            <a:extLst>
              <a:ext uri="{FF2B5EF4-FFF2-40B4-BE49-F238E27FC236}">
                <a16:creationId xmlns:a16="http://schemas.microsoft.com/office/drawing/2014/main" id="{B11196F6-056F-4539-82DE-50C8BF36A1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9440334" y="4360331"/>
            <a:ext cx="592666" cy="592666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3</xdr:row>
      <xdr:rowOff>152400</xdr:rowOff>
    </xdr:from>
    <xdr:to>
      <xdr:col>5</xdr:col>
      <xdr:colOff>441960</xdr:colOff>
      <xdr:row>15</xdr:row>
      <xdr:rowOff>45720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3DDC81AB-94E8-442D-A411-0F6F0539F502}"/>
            </a:ext>
          </a:extLst>
        </xdr:cNvPr>
        <xdr:cNvSpPr/>
      </xdr:nvSpPr>
      <xdr:spPr bwMode="auto">
        <a:xfrm>
          <a:off x="396240" y="746760"/>
          <a:ext cx="2095500" cy="1905000"/>
        </a:xfrm>
        <a:prstGeom prst="rect">
          <a:avLst/>
        </a:prstGeom>
        <a:gradFill>
          <a:gsLst>
            <a:gs pos="0">
              <a:schemeClr val="accent4"/>
            </a:gs>
            <a:gs pos="50000">
              <a:schemeClr val="tx2">
                <a:lumMod val="75000"/>
              </a:schemeClr>
            </a:gs>
          </a:gsLst>
          <a:lin ang="0" scaled="1"/>
        </a:gra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152400</xdr:colOff>
      <xdr:row>1</xdr:row>
      <xdr:rowOff>0</xdr:rowOff>
    </xdr:from>
    <xdr:to>
      <xdr:col>18</xdr:col>
      <xdr:colOff>76200</xdr:colOff>
      <xdr:row>2</xdr:row>
      <xdr:rowOff>160020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F87E43D5-079E-48F7-96D3-E24A82FE71E0}"/>
            </a:ext>
          </a:extLst>
        </xdr:cNvPr>
        <xdr:cNvGrpSpPr/>
      </xdr:nvGrpSpPr>
      <xdr:grpSpPr>
        <a:xfrm>
          <a:off x="7105650" y="152400"/>
          <a:ext cx="2971800" cy="426720"/>
          <a:chOff x="3261360" y="137160"/>
          <a:chExt cx="2621280" cy="426720"/>
        </a:xfrm>
      </xdr:grpSpPr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5FB5D7AC-3BDE-44E1-8B25-7339ACDE4840}"/>
              </a:ext>
            </a:extLst>
          </xdr:cNvPr>
          <xdr:cNvSpPr/>
        </xdr:nvSpPr>
        <xdr:spPr bwMode="auto">
          <a:xfrm>
            <a:off x="3261360" y="137160"/>
            <a:ext cx="2621280" cy="426720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clip" wrap="square" lIns="18288" tIns="0" rIns="0" bIns="0" rtlCol="0" anchor="ctr" upright="1"/>
          <a:lstStyle/>
          <a:p>
            <a:pPr algn="l"/>
            <a:endParaRPr lang="pt-BR" sz="1100"/>
          </a:p>
        </xdr:txBody>
      </xdr:sp>
      <xdr:sp macro="" textlink="">
        <xdr:nvSpPr>
          <xdr:cNvPr id="14" name="Retângulo 13">
            <a:extLst>
              <a:ext uri="{FF2B5EF4-FFF2-40B4-BE49-F238E27FC236}">
                <a16:creationId xmlns:a16="http://schemas.microsoft.com/office/drawing/2014/main" id="{FD2247BA-91F9-4FC6-AC2C-B6466CCAF8AA}"/>
              </a:ext>
            </a:extLst>
          </xdr:cNvPr>
          <xdr:cNvSpPr/>
        </xdr:nvSpPr>
        <xdr:spPr bwMode="auto">
          <a:xfrm>
            <a:off x="3314700" y="205740"/>
            <a:ext cx="45719" cy="288000"/>
          </a:xfrm>
          <a:prstGeom prst="rect">
            <a:avLst/>
          </a:prstGeom>
          <a:gradFill>
            <a:gsLst>
              <a:gs pos="0">
                <a:schemeClr val="accent4"/>
              </a:gs>
              <a:gs pos="67000">
                <a:schemeClr val="accent1"/>
              </a:gs>
            </a:gsLst>
            <a:lin ang="5400000" scaled="0"/>
          </a:gra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pt-BR" sz="1100"/>
          </a:p>
        </xdr:txBody>
      </xdr:sp>
    </xdr:grpSp>
    <xdr:clientData/>
  </xdr:twoCellAnchor>
  <xdr:twoCellAnchor>
    <xdr:from>
      <xdr:col>9</xdr:col>
      <xdr:colOff>213360</xdr:colOff>
      <xdr:row>16</xdr:row>
      <xdr:rowOff>7620</xdr:rowOff>
    </xdr:from>
    <xdr:to>
      <xdr:col>23</xdr:col>
      <xdr:colOff>571500</xdr:colOff>
      <xdr:row>29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952C3C-7F03-4995-BE63-AF596571F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</xdr:row>
          <xdr:rowOff>38100</xdr:rowOff>
        </xdr:from>
        <xdr:to>
          <xdr:col>17</xdr:col>
          <xdr:colOff>304800</xdr:colOff>
          <xdr:row>2</xdr:row>
          <xdr:rowOff>129540</xdr:rowOff>
        </xdr:to>
        <xdr:pic>
          <xdr:nvPicPr>
            <xdr:cNvPr id="8" name="Imagem 7">
              <a:extLst>
                <a:ext uri="{FF2B5EF4-FFF2-40B4-BE49-F238E27FC236}">
                  <a16:creationId xmlns:a16="http://schemas.microsoft.com/office/drawing/2014/main" id="{58A0E986-DF5C-4D05-AB08-74C0228D59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aseparadash!$AK$2:$AL$2" spid="_x0000_s1137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604760" y="198120"/>
              <a:ext cx="2095500" cy="3581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7</xdr:col>
      <xdr:colOff>213360</xdr:colOff>
      <xdr:row>0</xdr:row>
      <xdr:rowOff>152400</xdr:rowOff>
    </xdr:from>
    <xdr:to>
      <xdr:col>12</xdr:col>
      <xdr:colOff>358140</xdr:colOff>
      <xdr:row>2</xdr:row>
      <xdr:rowOff>152400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42A9369D-B99B-4789-866A-1B8E86454EA5}"/>
            </a:ext>
          </a:extLst>
        </xdr:cNvPr>
        <xdr:cNvGrpSpPr/>
      </xdr:nvGrpSpPr>
      <xdr:grpSpPr>
        <a:xfrm>
          <a:off x="3509010" y="152400"/>
          <a:ext cx="3192780" cy="419100"/>
          <a:chOff x="3261360" y="137160"/>
          <a:chExt cx="2621280" cy="426720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597F0FB4-5251-4BF7-9FD8-50989672409E}"/>
              </a:ext>
            </a:extLst>
          </xdr:cNvPr>
          <xdr:cNvSpPr/>
        </xdr:nvSpPr>
        <xdr:spPr bwMode="auto">
          <a:xfrm>
            <a:off x="3261360" y="137160"/>
            <a:ext cx="2621280" cy="426720"/>
          </a:xfrm>
          <a:prstGeom prst="rect">
            <a:avLst/>
          </a:prstGeom>
          <a:solidFill>
            <a:schemeClr val="bg1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vertOverflow="clip" wrap="square" lIns="18288" tIns="0" rIns="0" bIns="0" rtlCol="0" anchor="ctr" upright="1"/>
          <a:lstStyle/>
          <a:p>
            <a:pPr algn="l"/>
            <a:endParaRPr lang="pt-BR" sz="1100"/>
          </a:p>
        </xdr:txBody>
      </xdr:sp>
      <xdr:sp macro="" textlink="">
        <xdr:nvSpPr>
          <xdr:cNvPr id="10" name="Retângulo 9">
            <a:extLst>
              <a:ext uri="{FF2B5EF4-FFF2-40B4-BE49-F238E27FC236}">
                <a16:creationId xmlns:a16="http://schemas.microsoft.com/office/drawing/2014/main" id="{FD1D7DFD-9779-4980-B850-950056E27B97}"/>
              </a:ext>
            </a:extLst>
          </xdr:cNvPr>
          <xdr:cNvSpPr/>
        </xdr:nvSpPr>
        <xdr:spPr bwMode="auto">
          <a:xfrm>
            <a:off x="3314700" y="205740"/>
            <a:ext cx="45719" cy="288000"/>
          </a:xfrm>
          <a:prstGeom prst="rect">
            <a:avLst/>
          </a:prstGeom>
          <a:gradFill>
            <a:gsLst>
              <a:gs pos="0">
                <a:schemeClr val="accent4"/>
              </a:gs>
              <a:gs pos="67000">
                <a:schemeClr val="accent1"/>
              </a:gs>
            </a:gsLst>
            <a:lin ang="5400000" scaled="0"/>
          </a:gra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pt-BR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510540</xdr:colOff>
          <xdr:row>1</xdr:row>
          <xdr:rowOff>22860</xdr:rowOff>
        </xdr:from>
        <xdr:to>
          <xdr:col>12</xdr:col>
          <xdr:colOff>121920</xdr:colOff>
          <xdr:row>2</xdr:row>
          <xdr:rowOff>114300</xdr:rowOff>
        </xdr:to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E0CBD709-C4CE-4FDF-A1F4-01514F0058E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aseparadash!$AH$2:$AI$2" spid="_x0000_s1137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810000" y="182880"/>
              <a:ext cx="2659380" cy="3581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251460</xdr:colOff>
      <xdr:row>4</xdr:row>
      <xdr:rowOff>53339</xdr:rowOff>
    </xdr:from>
    <xdr:to>
      <xdr:col>5</xdr:col>
      <xdr:colOff>365760</xdr:colOff>
      <xdr:row>9</xdr:row>
      <xdr:rowOff>100268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Mês">
              <a:extLst>
                <a:ext uri="{FF2B5EF4-FFF2-40B4-BE49-F238E27FC236}">
                  <a16:creationId xmlns:a16="http://schemas.microsoft.com/office/drawing/2014/main" id="{A410983D-0347-4F55-A292-8B39DD5559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2920" y="815339"/>
              <a:ext cx="1943100" cy="8851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251460</xdr:colOff>
      <xdr:row>10</xdr:row>
      <xdr:rowOff>2914</xdr:rowOff>
    </xdr:from>
    <xdr:to>
      <xdr:col>5</xdr:col>
      <xdr:colOff>365760</xdr:colOff>
      <xdr:row>14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Setor">
              <a:extLst>
                <a:ext uri="{FF2B5EF4-FFF2-40B4-BE49-F238E27FC236}">
                  <a16:creationId xmlns:a16="http://schemas.microsoft.com/office/drawing/2014/main" id="{F200001F-157F-4203-86AF-DF43235DBD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t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2920" y="1770754"/>
              <a:ext cx="1943100" cy="8200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5</xdr:col>
      <xdr:colOff>586740</xdr:colOff>
      <xdr:row>16</xdr:row>
      <xdr:rowOff>7620</xdr:rowOff>
    </xdr:from>
    <xdr:to>
      <xdr:col>9</xdr:col>
      <xdr:colOff>83820</xdr:colOff>
      <xdr:row>29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E54737B-FA66-4CDE-9B89-2AB713B1E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563880</xdr:colOff>
      <xdr:row>3</xdr:row>
      <xdr:rowOff>152400</xdr:rowOff>
    </xdr:from>
    <xdr:to>
      <xdr:col>9</xdr:col>
      <xdr:colOff>373380</xdr:colOff>
      <xdr:row>15</xdr:row>
      <xdr:rowOff>45720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5FE2881F-4719-4B24-BA8D-9E7CE5650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518160</xdr:colOff>
      <xdr:row>3</xdr:row>
      <xdr:rowOff>144780</xdr:rowOff>
    </xdr:from>
    <xdr:to>
      <xdr:col>23</xdr:col>
      <xdr:colOff>571500</xdr:colOff>
      <xdr:row>15</xdr:row>
      <xdr:rowOff>38100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2EC9507-37F5-4576-AF78-C925CCE5D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182880</xdr:colOff>
      <xdr:row>16</xdr:row>
      <xdr:rowOff>15240</xdr:rowOff>
    </xdr:from>
    <xdr:to>
      <xdr:col>5</xdr:col>
      <xdr:colOff>441960</xdr:colOff>
      <xdr:row>29</xdr:row>
      <xdr:rowOff>7620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20DD072B-7C7B-49F5-9560-EC37719F3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502920</xdr:colOff>
      <xdr:row>3</xdr:row>
      <xdr:rowOff>152400</xdr:rowOff>
    </xdr:from>
    <xdr:to>
      <xdr:col>16</xdr:col>
      <xdr:colOff>381000</xdr:colOff>
      <xdr:row>15</xdr:row>
      <xdr:rowOff>45720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3912C86-1B1A-4B71-9997-9D33B649B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251461</xdr:colOff>
      <xdr:row>0</xdr:row>
      <xdr:rowOff>156947</xdr:rowOff>
    </xdr:from>
    <xdr:to>
      <xdr:col>3</xdr:col>
      <xdr:colOff>106681</xdr:colOff>
      <xdr:row>3</xdr:row>
      <xdr:rowOff>27407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32CA681A-DC15-4A35-B871-2FAD5EFD1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1" y="156947"/>
          <a:ext cx="464820" cy="464820"/>
        </a:xfrm>
        <a:prstGeom prst="rect">
          <a:avLst/>
        </a:prstGeom>
      </xdr:spPr>
    </xdr:pic>
    <xdr:clientData/>
  </xdr:twoCellAnchor>
  <xdr:twoCellAnchor editAs="oneCell">
    <xdr:from>
      <xdr:col>18</xdr:col>
      <xdr:colOff>441960</xdr:colOff>
      <xdr:row>1</xdr:row>
      <xdr:rowOff>53340</xdr:rowOff>
    </xdr:from>
    <xdr:to>
      <xdr:col>19</xdr:col>
      <xdr:colOff>192647</xdr:colOff>
      <xdr:row>2</xdr:row>
      <xdr:rowOff>146927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68CD82FD-FED9-4575-A791-96CCF5803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7020" y="213360"/>
          <a:ext cx="360287" cy="360287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8</xdr:row>
      <xdr:rowOff>98785</xdr:rowOff>
    </xdr:from>
    <xdr:to>
      <xdr:col>2</xdr:col>
      <xdr:colOff>502920</xdr:colOff>
      <xdr:row>11</xdr:row>
      <xdr:rowOff>60993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16D83322-735E-4198-980B-6D0F396EB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31345"/>
          <a:ext cx="487680" cy="465128"/>
        </a:xfrm>
        <a:prstGeom prst="rect">
          <a:avLst/>
        </a:prstGeom>
      </xdr:spPr>
    </xdr:pic>
    <xdr:clientData/>
  </xdr:twoCellAnchor>
  <xdr:twoCellAnchor>
    <xdr:from>
      <xdr:col>24</xdr:col>
      <xdr:colOff>76200</xdr:colOff>
      <xdr:row>1</xdr:row>
      <xdr:rowOff>15240</xdr:rowOff>
    </xdr:from>
    <xdr:to>
      <xdr:col>24</xdr:col>
      <xdr:colOff>441960</xdr:colOff>
      <xdr:row>3</xdr:row>
      <xdr:rowOff>4230</xdr:rowOff>
    </xdr:to>
    <xdr:grpSp>
      <xdr:nvGrpSpPr>
        <xdr:cNvPr id="26" name="Agrupar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EE31058-661E-4650-BCED-E5EF5B3A98DE}"/>
            </a:ext>
          </a:extLst>
        </xdr:cNvPr>
        <xdr:cNvGrpSpPr/>
      </xdr:nvGrpSpPr>
      <xdr:grpSpPr>
        <a:xfrm>
          <a:off x="13735050" y="167640"/>
          <a:ext cx="365760" cy="417615"/>
          <a:chOff x="9431867" y="4343400"/>
          <a:chExt cx="601133" cy="609597"/>
        </a:xfrm>
      </xdr:grpSpPr>
      <xdr:sp macro="" textlink="">
        <xdr:nvSpPr>
          <xdr:cNvPr id="27" name="Retângulo 26">
            <a:extLst>
              <a:ext uri="{FF2B5EF4-FFF2-40B4-BE49-F238E27FC236}">
                <a16:creationId xmlns:a16="http://schemas.microsoft.com/office/drawing/2014/main" id="{33CFADA0-5580-4263-BA3C-72828723E247}"/>
              </a:ext>
            </a:extLst>
          </xdr:cNvPr>
          <xdr:cNvSpPr/>
        </xdr:nvSpPr>
        <xdr:spPr bwMode="auto">
          <a:xfrm>
            <a:off x="9431867" y="4343400"/>
            <a:ext cx="592666" cy="601133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lang="pt-BR" sz="1100"/>
          </a:p>
        </xdr:txBody>
      </xdr:sp>
      <xdr:pic>
        <xdr:nvPicPr>
          <xdr:cNvPr id="28" name="Gráfico 27" descr="Ícone do menu de hambúrguer com preenchimento sólido">
            <a:extLst>
              <a:ext uri="{FF2B5EF4-FFF2-40B4-BE49-F238E27FC236}">
                <a16:creationId xmlns:a16="http://schemas.microsoft.com/office/drawing/2014/main" id="{143642FD-6C9D-4DB0-AF82-8CBCB7F220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9440334" y="4360331"/>
            <a:ext cx="592666" cy="592666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180975</xdr:colOff>
      <xdr:row>50</xdr:row>
      <xdr:rowOff>47625</xdr:rowOff>
    </xdr:from>
    <xdr:to>
      <xdr:col>15</xdr:col>
      <xdr:colOff>341140</xdr:colOff>
      <xdr:row>65</xdr:row>
      <xdr:rowOff>80963</xdr:rowOff>
    </xdr:to>
    <xdr:sp macro="" textlink="">
      <xdr:nvSpPr>
        <xdr:cNvPr id="29" name="CaixaDeTexto 2">
          <a:extLst>
            <a:ext uri="{FF2B5EF4-FFF2-40B4-BE49-F238E27FC236}">
              <a16:creationId xmlns:a16="http://schemas.microsoft.com/office/drawing/2014/main" id="{964CCE4F-1DCB-4772-87BD-E7B7A8426A1D}"/>
            </a:ext>
          </a:extLst>
        </xdr:cNvPr>
        <xdr:cNvSpPr txBox="1"/>
      </xdr:nvSpPr>
      <xdr:spPr>
        <a:xfrm>
          <a:off x="4695825" y="8734425"/>
          <a:ext cx="3817765" cy="24622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400"/>
            <a:t>Esse material foi desenvolvido pela Escola da Prevenção.</a:t>
          </a:r>
        </a:p>
        <a:p>
          <a:endParaRPr lang="pt-BR" sz="1400"/>
        </a:p>
        <a:p>
          <a:r>
            <a:rPr lang="pt-BR" sz="1400"/>
            <a:t>Obrigado por apoiar nossa missão.</a:t>
          </a:r>
        </a:p>
        <a:p>
          <a:endParaRPr lang="pt-BR" sz="1400"/>
        </a:p>
        <a:p>
          <a:r>
            <a:rPr lang="pt-BR" sz="1400"/>
            <a:t>Conheça mais produtos em nosso site</a:t>
          </a:r>
        </a:p>
        <a:p>
          <a:r>
            <a:rPr lang="pt-BR" sz="1400"/>
            <a:t>www.escoladaprevencao.com </a:t>
          </a:r>
        </a:p>
        <a:p>
          <a:endParaRPr lang="pt-BR" sz="1400"/>
        </a:p>
        <a:p>
          <a:r>
            <a:rPr lang="pt-BR" sz="1400"/>
            <a:t>Obrigado!</a:t>
          </a:r>
        </a:p>
        <a:p>
          <a:r>
            <a:rPr lang="pt-BR" sz="1400"/>
            <a:t>Herbert Bento da Escola da Prevenção</a:t>
          </a:r>
        </a:p>
        <a:p>
          <a:endParaRPr lang="pt-BR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X2\Documents\SIGE%20CLOUD\MARKETING\%23PASTAS%20ANTIGAS\BLOG\2016\Planilha_Orcamento_Serv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X2\Documents\SIGE%20CLOUD\MARKETING\BLOG\2015\Planilha_Or&#231;amento_Compras_Na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X2\Documents\SIGE%20CLOUD\MARKETING\BLOG\2016\Planilha_Prospec&#231;&#227;o_Clien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tação de Serviço"/>
      <sheetName val="Clientes"/>
      <sheetName val="Planilha_Orcamento_Servicos"/>
    </sheetNames>
    <sheetDataSet>
      <sheetData sheetId="0">
        <row r="10">
          <cell r="B10" t="str">
            <v>Trey Research</v>
          </cell>
        </row>
        <row r="23">
          <cell r="G23">
            <v>2050</v>
          </cell>
        </row>
        <row r="24">
          <cell r="G24">
            <v>400</v>
          </cell>
        </row>
      </sheetData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A"/>
      <sheetName val="INFO DA LISTA"/>
      <sheetName val="ENTRADA DAS COMPRAS"/>
      <sheetName val="ORÇAMENTO"/>
    </sheetNames>
    <sheetDataSet>
      <sheetData sheetId="0" refreshError="1"/>
      <sheetData sheetId="1">
        <row r="5">
          <cell r="B5" t="str">
            <v>Aline</v>
          </cell>
          <cell r="D5" t="str">
            <v>Meia de Natal</v>
          </cell>
        </row>
        <row r="6">
          <cell r="B6" t="str">
            <v>Tatiane</v>
          </cell>
          <cell r="D6" t="str">
            <v>Presentes para amigos</v>
          </cell>
        </row>
        <row r="7">
          <cell r="B7" t="str">
            <v>Emanuel</v>
          </cell>
          <cell r="D7" t="str">
            <v>Presente para o cônjuge</v>
          </cell>
        </row>
        <row r="8">
          <cell r="B8" t="str">
            <v>Andressa</v>
          </cell>
          <cell r="D8" t="str">
            <v>Presente para a família</v>
          </cell>
        </row>
        <row r="9">
          <cell r="B9" t="str">
            <v>Henrique</v>
          </cell>
          <cell r="D9" t="str">
            <v>Presenta para filhos</v>
          </cell>
        </row>
        <row r="10">
          <cell r="B10" t="str">
            <v>Géssica</v>
          </cell>
          <cell r="D10" t="str">
            <v>Amigo Secreto</v>
          </cell>
        </row>
        <row r="11">
          <cell r="B11" t="str">
            <v>Carol</v>
          </cell>
          <cell r="D11" t="str">
            <v>Outros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A"/>
      <sheetName val="PROSPECTS"/>
      <sheetName val="listas"/>
    </sheetNames>
    <sheetDataSet>
      <sheetData sheetId="0" refreshError="1"/>
      <sheetData sheetId="1" refreshError="1"/>
      <sheetData sheetId="2">
        <row r="2">
          <cell r="A2" t="str">
            <v>1. Aguardando</v>
          </cell>
        </row>
        <row r="3">
          <cell r="A3" t="str">
            <v>2. Sondagem</v>
          </cell>
        </row>
        <row r="4">
          <cell r="A4" t="str">
            <v>3. Apresentação</v>
          </cell>
        </row>
        <row r="5">
          <cell r="A5" t="str">
            <v>4. Negociação</v>
          </cell>
        </row>
        <row r="6">
          <cell r="A6" t="str">
            <v>5. Vencemos</v>
          </cell>
        </row>
        <row r="7">
          <cell r="A7" t="str">
            <v>6. Perdemos</v>
          </cell>
        </row>
        <row r="8">
          <cell r="A8" t="str">
            <v>7. Abortamos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eno Luiz Nicelatchi" refreshedDate="44458.699520486109" createdVersion="6" refreshedVersion="6" minRefreshableVersion="3" recordCount="14" xr:uid="{12E72970-E819-461D-8DE8-7CB51B6A23C4}">
  <cacheSource type="worksheet">
    <worksheetSource name="Tabela1"/>
  </cacheSource>
  <cacheFields count="15">
    <cacheField name="Nome" numFmtId="0">
      <sharedItems count="15">
        <s v="Antonio"/>
        <s v="Elvira"/>
        <s v="Michael"/>
        <s v="Marcia"/>
        <s v="André"/>
        <s v="Andressa"/>
        <s v="Robson"/>
        <s v="David"/>
        <s v="Carla"/>
        <s v="Yasmin"/>
        <s v="Roberta"/>
        <s v="Denis"/>
        <s v="Carlos"/>
        <s v="Marcelo"/>
        <s v="Antonio Montana" u="1"/>
      </sharedItems>
    </cacheField>
    <cacheField name="Gênero" numFmtId="0">
      <sharedItems count="2">
        <s v="M"/>
        <s v="F"/>
      </sharedItems>
    </cacheField>
    <cacheField name="Setor" numFmtId="0">
      <sharedItems count="5">
        <s v="A"/>
        <s v="B"/>
        <s v="C"/>
        <s v="D"/>
        <s v="F" u="1"/>
      </sharedItems>
    </cacheField>
    <cacheField name="Idade" numFmtId="0">
      <sharedItems containsString="0" containsBlank="1" containsNumber="1" containsInteger="1" minValue="25" maxValue="25"/>
    </cacheField>
    <cacheField name="Data Admissão" numFmtId="14">
      <sharedItems containsNonDate="0" containsDate="1" containsString="0" containsBlank="1" minDate="2015-09-01T00:00:00" maxDate="2015-09-02T00:00:00"/>
    </cacheField>
    <cacheField name="Data Demissão" numFmtId="14">
      <sharedItems containsNonDate="0" containsString="0" containsBlank="1"/>
    </cacheField>
    <cacheField name="Tempo de Empresa (Anos)" numFmtId="1">
      <sharedItems containsMixedTypes="1" containsNumber="1" minValue="6.0547945205479454" maxValue="6.0547945205479454"/>
    </cacheField>
    <cacheField name="Dia da Falta" numFmtId="14">
      <sharedItems containsSemiMixedTypes="0" containsNonDate="0" containsDate="1" containsString="0" minDate="2021-09-11T00:00:00" maxDate="2021-12-20T00:00:00"/>
    </cacheField>
    <cacheField name="Mês" numFmtId="0">
      <sharedItems count="5">
        <s v="set/21"/>
        <s v="out/21"/>
        <s v="nov/21"/>
        <s v="dez/21"/>
        <s v="jan/22" u="1"/>
      </sharedItems>
    </cacheField>
    <cacheField name="Nº de dias de Afastamento" numFmtId="0">
      <sharedItems containsSemiMixedTypes="0" containsString="0" containsNumber="1" containsInteger="1" minValue="3" maxValue="11"/>
    </cacheField>
    <cacheField name="Horas em Afastamento" numFmtId="0">
      <sharedItems containsSemiMixedTypes="0" containsString="0" containsNumber="1" containsInteger="1" minValue="72" maxValue="264"/>
    </cacheField>
    <cacheField name="Atestado?" numFmtId="0">
      <sharedItems count="2">
        <s v="Sim"/>
        <s v="Não"/>
      </sharedItems>
    </cacheField>
    <cacheField name="CID" numFmtId="0">
      <sharedItems containsBlank="1"/>
    </cacheField>
    <cacheField name="Tipo de Acidente" numFmtId="0">
      <sharedItems count="3">
        <s v="Adoecimento"/>
        <s v="Acidente de Trabalho"/>
        <s v="Acidente Trajeto"/>
      </sharedItems>
    </cacheField>
    <cacheField name="Causa do Acidente" numFmtId="0">
      <sharedItems count="7">
        <s v="Adoecimento"/>
        <s v="Queda"/>
        <s v="Ergonomia"/>
        <s v="Stress"/>
        <s v="Sobre Carga"/>
        <s v="Contato com Perfuro Cortantes" u="1"/>
        <s v="Covid" u="1"/>
      </sharedItems>
    </cacheField>
  </cacheFields>
  <extLst>
    <ext xmlns:x14="http://schemas.microsoft.com/office/spreadsheetml/2009/9/main" uri="{725AE2AE-9491-48be-B2B4-4EB974FC3084}">
      <x14:pivotCacheDefinition pivotCacheId="51998620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x v="0"/>
    <x v="0"/>
    <n v="25"/>
    <d v="2015-09-01T00:00:00"/>
    <m/>
    <n v="6.0547945205479454"/>
    <d v="2021-09-19T00:00:00"/>
    <x v="0"/>
    <n v="5"/>
    <n v="120"/>
    <x v="0"/>
    <s v="aaaa"/>
    <x v="0"/>
    <x v="0"/>
  </r>
  <r>
    <x v="1"/>
    <x v="1"/>
    <x v="1"/>
    <m/>
    <m/>
    <m/>
    <s v=""/>
    <d v="2021-10-05T00:00:00"/>
    <x v="1"/>
    <n v="6"/>
    <n v="144"/>
    <x v="0"/>
    <m/>
    <x v="1"/>
    <x v="1"/>
  </r>
  <r>
    <x v="2"/>
    <x v="0"/>
    <x v="2"/>
    <m/>
    <m/>
    <m/>
    <s v=""/>
    <d v="2021-11-19T00:00:00"/>
    <x v="2"/>
    <n v="3"/>
    <n v="72"/>
    <x v="0"/>
    <m/>
    <x v="2"/>
    <x v="1"/>
  </r>
  <r>
    <x v="3"/>
    <x v="1"/>
    <x v="3"/>
    <m/>
    <m/>
    <m/>
    <s v=""/>
    <d v="2021-10-19T00:00:00"/>
    <x v="1"/>
    <n v="5"/>
    <n v="120"/>
    <x v="0"/>
    <m/>
    <x v="1"/>
    <x v="2"/>
  </r>
  <r>
    <x v="4"/>
    <x v="0"/>
    <x v="0"/>
    <m/>
    <m/>
    <m/>
    <s v=""/>
    <d v="2021-11-15T00:00:00"/>
    <x v="2"/>
    <n v="7"/>
    <n v="168"/>
    <x v="0"/>
    <m/>
    <x v="1"/>
    <x v="3"/>
  </r>
  <r>
    <x v="5"/>
    <x v="1"/>
    <x v="1"/>
    <m/>
    <m/>
    <m/>
    <s v=""/>
    <d v="2021-09-11T00:00:00"/>
    <x v="0"/>
    <n v="8"/>
    <n v="192"/>
    <x v="0"/>
    <m/>
    <x v="2"/>
    <x v="4"/>
  </r>
  <r>
    <x v="6"/>
    <x v="0"/>
    <x v="2"/>
    <m/>
    <m/>
    <m/>
    <s v=""/>
    <d v="2021-11-19T00:00:00"/>
    <x v="2"/>
    <n v="9"/>
    <n v="216"/>
    <x v="0"/>
    <m/>
    <x v="1"/>
    <x v="4"/>
  </r>
  <r>
    <x v="7"/>
    <x v="0"/>
    <x v="0"/>
    <m/>
    <m/>
    <m/>
    <s v=""/>
    <d v="2021-10-19T00:00:00"/>
    <x v="1"/>
    <n v="4"/>
    <n v="96"/>
    <x v="1"/>
    <m/>
    <x v="0"/>
    <x v="0"/>
  </r>
  <r>
    <x v="8"/>
    <x v="1"/>
    <x v="1"/>
    <m/>
    <m/>
    <m/>
    <s v=""/>
    <d v="2021-11-15T00:00:00"/>
    <x v="2"/>
    <n v="5"/>
    <n v="120"/>
    <x v="0"/>
    <m/>
    <x v="2"/>
    <x v="4"/>
  </r>
  <r>
    <x v="9"/>
    <x v="1"/>
    <x v="2"/>
    <m/>
    <m/>
    <m/>
    <s v=""/>
    <d v="2021-09-11T00:00:00"/>
    <x v="0"/>
    <n v="6"/>
    <n v="144"/>
    <x v="0"/>
    <m/>
    <x v="0"/>
    <x v="0"/>
  </r>
  <r>
    <x v="10"/>
    <x v="1"/>
    <x v="3"/>
    <m/>
    <m/>
    <m/>
    <s v=""/>
    <d v="2021-12-15T00:00:00"/>
    <x v="3"/>
    <n v="7"/>
    <n v="168"/>
    <x v="0"/>
    <m/>
    <x v="1"/>
    <x v="1"/>
  </r>
  <r>
    <x v="11"/>
    <x v="0"/>
    <x v="0"/>
    <m/>
    <m/>
    <m/>
    <s v=""/>
    <d v="2021-12-19T00:00:00"/>
    <x v="3"/>
    <n v="11"/>
    <n v="264"/>
    <x v="0"/>
    <m/>
    <x v="1"/>
    <x v="1"/>
  </r>
  <r>
    <x v="12"/>
    <x v="0"/>
    <x v="0"/>
    <m/>
    <m/>
    <m/>
    <s v=""/>
    <d v="2021-10-01T00:00:00"/>
    <x v="1"/>
    <n v="4"/>
    <n v="96"/>
    <x v="0"/>
    <m/>
    <x v="2"/>
    <x v="2"/>
  </r>
  <r>
    <x v="13"/>
    <x v="0"/>
    <x v="1"/>
    <m/>
    <m/>
    <m/>
    <s v=""/>
    <d v="2021-10-05T00:00:00"/>
    <x v="1"/>
    <n v="5"/>
    <n v="120"/>
    <x v="1"/>
    <m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1FAEF6-9A25-4182-991F-E6A954DE21B0}" name="Tabela dinâmica6" cacheId="0" applyNumberFormats="0" applyBorderFormats="0" applyFontFormats="0" applyPatternFormats="0" applyAlignmentFormats="0" applyWidthHeightFormats="1" dataCaption="Valores" updatedVersion="6" minRefreshableVersion="3" itemPrintTitles="1" createdVersion="6" indent="0" outline="1" outlineData="1" multipleFieldFilters="0" chartFormat="4">
  <location ref="BB3:BH9" firstHeaderRow="1" firstDataRow="2" firstDataCol="1"/>
  <pivotFields count="15">
    <pivotField dataField="1" showAll="0"/>
    <pivotField showAll="0"/>
    <pivotField axis="axisRow" showAll="0">
      <items count="6">
        <item m="1" x="4"/>
        <item x="0"/>
        <item x="1"/>
        <item x="2"/>
        <item x="3"/>
        <item t="default"/>
      </items>
    </pivotField>
    <pivotField showAll="0"/>
    <pivotField numFmtId="14" showAll="0"/>
    <pivotField showAll="0"/>
    <pivotField numFmtId="1" showAll="0"/>
    <pivotField numFmtId="14" showAll="0"/>
    <pivotField showAll="0">
      <items count="6">
        <item x="3"/>
        <item m="1" x="4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axis="axisCol" showAll="0">
      <items count="8">
        <item m="1" x="6"/>
        <item x="1"/>
        <item x="2"/>
        <item x="3"/>
        <item x="4"/>
        <item x="0"/>
        <item m="1" x="5"/>
        <item t="default"/>
      </items>
    </pivotField>
  </pivotFields>
  <rowFields count="1">
    <field x="2"/>
  </rowFields>
  <rowItems count="5">
    <i>
      <x v="1"/>
    </i>
    <i>
      <x v="2"/>
    </i>
    <i>
      <x v="3"/>
    </i>
    <i>
      <x v="4"/>
    </i>
    <i t="grand">
      <x/>
    </i>
  </rowItems>
  <colFields count="1">
    <field x="14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Contagem de Nome" fld="0" subtotal="count" baseField="0" baseItem="0"/>
  </dataFields>
  <chartFormats count="6"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5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891477-07A2-4B4D-9529-3536336D9B55}" name="Tabela dinâmica5" cacheId="0" applyNumberFormats="0" applyBorderFormats="0" applyFontFormats="0" applyPatternFormats="0" applyAlignmentFormats="0" applyWidthHeightFormats="1" dataCaption="Valores" updatedVersion="6" minRefreshableVersion="3" itemPrintTitles="1" createdVersion="6" indent="0" outline="1" outlineData="1" multipleFieldFilters="0" chartFormat="4">
  <location ref="AW3:AX8" firstHeaderRow="1" firstDataRow="1" firstDataCol="1"/>
  <pivotFields count="15">
    <pivotField dataField="1" showAll="0"/>
    <pivotField showAll="0"/>
    <pivotField axis="axisRow" showAll="0">
      <items count="6">
        <item m="1" x="4"/>
        <item x="0"/>
        <item x="1"/>
        <item x="2"/>
        <item x="3"/>
        <item t="default"/>
      </items>
    </pivotField>
    <pivotField showAll="0"/>
    <pivotField numFmtId="14" showAll="0"/>
    <pivotField showAll="0"/>
    <pivotField numFmtId="1" showAll="0"/>
    <pivotField numFmtId="14" showAll="0"/>
    <pivotField showAll="0">
      <items count="6">
        <item x="3"/>
        <item m="1" x="4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"/>
  </rowFields>
  <rowItems count="5"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ntagem de Nome" fld="0" subtotal="count" baseField="0" baseItem="0"/>
  </dataFields>
  <chartFormats count="1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24D147-8A03-487F-901C-4FC4B26E55A9}" name="Tabela dinâmica4" cacheId="0" applyNumberFormats="0" applyBorderFormats="0" applyFontFormats="0" applyPatternFormats="0" applyAlignmentFormats="0" applyWidthHeightFormats="1" dataCaption="Valores" updatedVersion="6" minRefreshableVersion="3" itemPrintTitles="1" createdVersion="6" indent="0" outline="1" outlineData="1" multipleFieldFilters="0" chartFormat="5">
  <location ref="AS3:AT6" firstHeaderRow="1" firstDataRow="1" firstDataCol="1"/>
  <pivotFields count="15">
    <pivotField dataField="1" showAll="0"/>
    <pivotField axis="axisRow" showAll="0">
      <items count="3">
        <item x="0"/>
        <item x="1"/>
        <item t="default"/>
      </items>
    </pivotField>
    <pivotField showAll="0">
      <items count="6">
        <item x="0"/>
        <item x="1"/>
        <item x="2"/>
        <item x="3"/>
        <item m="1" x="4"/>
        <item t="default"/>
      </items>
    </pivotField>
    <pivotField showAll="0"/>
    <pivotField numFmtId="14" showAll="0"/>
    <pivotField showAll="0"/>
    <pivotField numFmtId="1" showAll="0"/>
    <pivotField numFmtId="14" showAll="0"/>
    <pivotField showAll="0">
      <items count="6">
        <item x="3"/>
        <item m="1" x="4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ontagem de Nome" fld="0" subtotal="count" baseField="0" baseItem="0"/>
  </dataFields>
  <chartFormats count="3"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BDD767-1F84-45FF-BB19-4941C03589BD}" name="Tabela dinâmica8" cacheId="0" applyNumberFormats="0" applyBorderFormats="0" applyFontFormats="0" applyPatternFormats="0" applyAlignmentFormats="0" applyWidthHeightFormats="1" dataCaption="Valores" updatedVersion="6" minRefreshableVersion="3" itemPrintTitles="1" createdVersion="6" indent="0" outline="1" outlineData="1" multipleFieldFilters="0" chartFormat="3">
  <location ref="BX3:BY6" firstHeaderRow="1" firstDataRow="1" firstDataCol="1"/>
  <pivotFields count="15">
    <pivotField dataField="1" showAll="0"/>
    <pivotField showAll="0"/>
    <pivotField showAll="0">
      <items count="6">
        <item x="0"/>
        <item x="1"/>
        <item x="2"/>
        <item x="3"/>
        <item m="1" x="4"/>
        <item t="default"/>
      </items>
    </pivotField>
    <pivotField showAll="0"/>
    <pivotField numFmtId="14" showAll="0"/>
    <pivotField showAll="0"/>
    <pivotField numFmtId="1" showAll="0"/>
    <pivotField numFmtId="14" showAll="0"/>
    <pivotField showAll="0">
      <items count="6">
        <item x="3"/>
        <item m="1" x="4"/>
        <item x="2"/>
        <item x="1"/>
        <item x="0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Contagem de Nome" fld="0" subtotal="count" baseField="0" baseItem="0"/>
  </dataFields>
  <chartFormats count="2"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BC8C29-8550-4D27-B587-0ACBA8C520F2}" name="Tabela dinâmica7" cacheId="0" applyNumberFormats="0" applyBorderFormats="0" applyFontFormats="0" applyPatternFormats="0" applyAlignmentFormats="0" applyWidthHeightFormats="1" dataCaption="Valores" updatedVersion="6" minRefreshableVersion="3" itemPrintTitles="1" createdVersion="6" indent="0" outline="1" outlineData="1" multipleFieldFilters="0" chartFormat="3">
  <location ref="BR3:BS7" firstHeaderRow="1" firstDataRow="1" firstDataCol="1"/>
  <pivotFields count="15">
    <pivotField dataField="1" showAll="0"/>
    <pivotField showAll="0"/>
    <pivotField showAll="0">
      <items count="6">
        <item x="0"/>
        <item x="1"/>
        <item x="2"/>
        <item x="3"/>
        <item m="1" x="4"/>
        <item t="default"/>
      </items>
    </pivotField>
    <pivotField showAll="0"/>
    <pivotField numFmtId="14" showAll="0"/>
    <pivotField showAll="0"/>
    <pivotField numFmtId="1" showAll="0"/>
    <pivotField numFmtId="14" showAll="0"/>
    <pivotField showAll="0">
      <items count="6">
        <item x="3"/>
        <item m="1" x="4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1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ntagem de Nome" fld="0" subtotal="count" baseField="0" baseItem="0"/>
  </dataFields>
  <chartFormats count="4">
    <chartFormat chart="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1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40B18C-95E7-4A20-895B-A7C00E1D9B41}" name="Tabela dinâmica1" cacheId="0" applyNumberFormats="0" applyBorderFormats="0" applyFontFormats="0" applyPatternFormats="0" applyAlignmentFormats="0" applyWidthHeightFormats="1" dataCaption="Valores" updatedVersion="6" minRefreshableVersion="3" itemPrintTitles="1" createdVersion="6" indent="0" outline="1" outlineData="1" multipleFieldFilters="0">
  <location ref="A3:B8" firstHeaderRow="1" firstDataRow="1" firstDataCol="1"/>
  <pivotFields count="15">
    <pivotField showAll="0"/>
    <pivotField showAll="0"/>
    <pivotField showAll="0">
      <items count="6">
        <item x="0"/>
        <item x="1"/>
        <item x="2"/>
        <item x="3"/>
        <item m="1" x="4"/>
        <item t="default"/>
      </items>
    </pivotField>
    <pivotField showAll="0"/>
    <pivotField numFmtId="14" showAll="0"/>
    <pivotField showAll="0"/>
    <pivotField numFmtId="1" showAll="0"/>
    <pivotField numFmtId="14" showAll="0"/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a de Horas em Afastamento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B21DCC-05CA-4021-B330-D750073881B1}" name="Tabela dinâmica3" cacheId="0" applyNumberFormats="0" applyBorderFormats="0" applyFontFormats="0" applyPatternFormats="0" applyAlignmentFormats="0" applyWidthHeightFormats="1" dataCaption="Valores" updatedVersion="6" minRefreshableVersion="3" rowGrandTotals="0" colGrandTotals="0" itemPrintTitles="1" createdVersion="6" indent="0" outline="1" outlineData="1" multipleFieldFilters="0">
  <location ref="AO3:AO17" firstHeaderRow="1" firstDataRow="1" firstDataCol="1"/>
  <pivotFields count="15">
    <pivotField axis="axisRow" showAll="0">
      <items count="16">
        <item m="1"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>
      <items count="6">
        <item x="0"/>
        <item x="1"/>
        <item x="2"/>
        <item x="3"/>
        <item m="1" x="4"/>
        <item t="default"/>
      </items>
    </pivotField>
    <pivotField showAll="0"/>
    <pivotField numFmtId="14" showAll="0"/>
    <pivotField showAll="0"/>
    <pivotField numFmtId="1" showAll="0"/>
    <pivotField numFmtId="14" showAll="0"/>
    <pivotField showAll="0">
      <items count="6">
        <item x="3"/>
        <item m="1" x="4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0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9687A8-06B1-4A5C-9CEA-94C720920183}" name="Tabela dinâmica2" cacheId="0" applyNumberFormats="0" applyBorderFormats="0" applyFontFormats="0" applyPatternFormats="0" applyAlignmentFormats="0" applyWidthHeightFormats="1" dataCaption="Valores" updatedVersion="6" minRefreshableVersion="3" itemPrintTitles="1" createdVersion="6" indent="0" outline="1" outlineData="1" multipleFieldFilters="0">
  <location ref="AF3:AF4" firstHeaderRow="1" firstDataRow="1" firstDataCol="0"/>
  <pivotFields count="15">
    <pivotField showAll="0"/>
    <pivotField showAll="0"/>
    <pivotField showAll="0">
      <items count="6">
        <item x="0"/>
        <item x="1"/>
        <item x="2"/>
        <item x="3"/>
        <item m="1" x="4"/>
        <item t="default"/>
      </items>
    </pivotField>
    <pivotField showAll="0"/>
    <pivotField numFmtId="14" showAll="0"/>
    <pivotField showAll="0"/>
    <pivotField numFmtId="1" showAll="0"/>
    <pivotField numFmtId="14" showAll="0"/>
    <pivotField showAll="0">
      <items count="6">
        <item x="3"/>
        <item m="1" x="4"/>
        <item x="2"/>
        <item x="1"/>
        <item x="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Items count="1">
    <i/>
  </rowItems>
  <colItems count="1">
    <i/>
  </colItems>
  <dataFields count="1">
    <dataField name="Soma de Nº de dias de Afastamento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ês" xr10:uid="{EA69E178-134E-4255-883F-6F2053DC8A3E}" sourceName="Mês">
  <pivotTables>
    <pivotTable tabId="30" name="Tabela dinâmica2"/>
    <pivotTable tabId="30" name="Tabela dinâmica3"/>
    <pivotTable tabId="30" name="Tabela dinâmica4"/>
    <pivotTable tabId="30" name="Tabela dinâmica5"/>
    <pivotTable tabId="30" name="Tabela dinâmica6"/>
    <pivotTable tabId="30" name="Tabela dinâmica7"/>
    <pivotTable tabId="30" name="Tabela dinâmica8"/>
  </pivotTables>
  <data>
    <tabular pivotCacheId="519986208" sortOrder="descending">
      <items count="5">
        <i x="0" s="1"/>
        <i x="1" s="1"/>
        <i x="2" s="1"/>
        <i x="3" s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etor" xr10:uid="{4F3BBCCD-2300-4AE9-927D-F826FE747A0F}" sourceName="Setor">
  <pivotTables>
    <pivotTable tabId="30" name="Tabela dinâmica1"/>
    <pivotTable tabId="30" name="Tabela dinâmica2"/>
    <pivotTable tabId="30" name="Tabela dinâmica3"/>
    <pivotTable tabId="30" name="Tabela dinâmica4"/>
    <pivotTable tabId="30" name="Tabela dinâmica5"/>
    <pivotTable tabId="30" name="Tabela dinâmica6"/>
    <pivotTable tabId="30" name="Tabela dinâmica7"/>
    <pivotTable tabId="30" name="Tabela dinâmica8"/>
  </pivotTables>
  <data>
    <tabular pivotCacheId="519986208">
      <items count="5">
        <i x="0" s="1"/>
        <i x="1" s="1"/>
        <i x="2" s="1"/>
        <i x="3" s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ês" xr10:uid="{9C0E8B4C-8CD8-40A2-8A04-688038571543}" cache="SegmentaçãodeDados_Mês" caption="Mês" columnCount="2" style="SlicerStyleLight1 2" rowHeight="209550"/>
  <slicer name="Setor" xr10:uid="{C8FED2D5-6C76-4C9D-8A13-54B3269EA2F8}" cache="SegmentaçãodeDados_Setor" caption="Setor" columnCount="2" style="SlicerStyleLight1 2" rowHeight="2095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6E4FC-ABF8-4ED1-A79C-F73028713CA1}" name="Tabela1" displayName="Tabela1" ref="C4:Q18" totalsRowShown="0" headerRowDxfId="16" dataDxfId="15">
  <autoFilter ref="C4:Q18" xr:uid="{D9B1395E-1717-4884-855D-F53BAD00C040}"/>
  <tableColumns count="15">
    <tableColumn id="1" xr3:uid="{FD1361A1-0450-4FEA-B127-BE305B952B75}" name="Nome" dataDxfId="14"/>
    <tableColumn id="14" xr3:uid="{6116E542-D550-4559-8E60-C9FC6B328366}" name="Gênero" dataDxfId="13"/>
    <tableColumn id="2" xr3:uid="{EC242418-3C8C-4FBF-B06C-2DCBCF4BA093}" name="Setor" dataDxfId="12"/>
    <tableColumn id="3" xr3:uid="{0333E200-F0DD-43C5-9B79-0D5085C3FE4E}" name="Idade" dataDxfId="11"/>
    <tableColumn id="4" xr3:uid="{FEB4FB74-20FF-4C1F-9369-A40E202171DD}" name="Data Admissão" dataDxfId="10"/>
    <tableColumn id="5" xr3:uid="{F1B9EE48-3387-4AF3-B298-CE5F805C2231}" name="Data Demissão" dataDxfId="9"/>
    <tableColumn id="6" xr3:uid="{BD1A874C-2161-442A-9483-5D728B4B5ADC}" name="Tempo de Empresa (Anos)" dataDxfId="8">
      <calculatedColumnFormula>IF(G5="","",IF(H5="",(TODAY()-G5)/365,(H5-G5)/365))</calculatedColumnFormula>
    </tableColumn>
    <tableColumn id="7" xr3:uid="{104E4C04-75AD-4AAE-8449-266DB5074416}" name="Dia da Falta" dataDxfId="7"/>
    <tableColumn id="8" xr3:uid="{4FC04CED-5627-4E41-915B-29698B7073D5}" name="Mês" dataDxfId="6">
      <calculatedColumnFormula>IF(J5="","",TEXT(J5,"mmm/aa"))</calculatedColumnFormula>
    </tableColumn>
    <tableColumn id="9" xr3:uid="{35627951-B1D1-4357-B202-E9C82AE66D16}" name="Nº de dias de Afastamento" dataDxfId="5"/>
    <tableColumn id="15" xr3:uid="{5D4A8C41-11E9-4EAB-BAA3-9021438613F3}" name="Horas em Afastamento" dataDxfId="4">
      <calculatedColumnFormula>IF(L5="","",Tabela1[[#This Row],[Nº de dias de Afastamento]]*24)</calculatedColumnFormula>
    </tableColumn>
    <tableColumn id="10" xr3:uid="{DE8EA507-7430-4E6E-B2AA-5E437B14739A}" name="Atestado?" dataDxfId="3"/>
    <tableColumn id="11" xr3:uid="{37CEC552-50D8-444D-A588-C4363D93A05A}" name="CID" dataDxfId="2"/>
    <tableColumn id="12" xr3:uid="{61A204EA-8FBF-4EE2-868A-4B598A5F4337}" name="Tipo de Acidente" dataDxfId="1"/>
    <tableColumn id="13" xr3:uid="{47A67139-072D-4400-94BC-59C36BB72D26}" name="Causa do Acident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41AD-CA3D-469A-94BC-CF4EC758FEF8}">
  <sheetPr>
    <tabColor theme="1" tint="0.249977111117893"/>
  </sheetPr>
  <dimension ref="A1:BF80"/>
  <sheetViews>
    <sheetView showGridLines="0" showRowColHeaders="0" workbookViewId="0"/>
  </sheetViews>
  <sheetFormatPr defaultRowHeight="12.75" x14ac:dyDescent="0.2"/>
  <cols>
    <col min="1" max="1" width="2.140625" customWidth="1"/>
  </cols>
  <sheetData>
    <row r="1" spans="1:58" x14ac:dyDescent="0.2">
      <c r="A1" s="7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</row>
    <row r="2" spans="1:58" x14ac:dyDescent="0.2">
      <c r="A2" s="7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</row>
    <row r="3" spans="1:58" x14ac:dyDescent="0.2">
      <c r="A3" s="7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</row>
    <row r="4" spans="1:58" x14ac:dyDescent="0.2">
      <c r="A4" s="7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</row>
    <row r="5" spans="1:58" x14ac:dyDescent="0.2">
      <c r="A5" s="7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</row>
    <row r="6" spans="1:58" x14ac:dyDescent="0.2">
      <c r="A6" s="7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</row>
    <row r="7" spans="1:58" x14ac:dyDescent="0.2">
      <c r="A7" s="7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</row>
    <row r="8" spans="1:58" x14ac:dyDescent="0.2">
      <c r="A8" s="7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</row>
    <row r="9" spans="1:58" x14ac:dyDescent="0.2">
      <c r="A9" s="7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</row>
    <row r="10" spans="1:58" x14ac:dyDescent="0.2">
      <c r="A10" s="7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</row>
    <row r="11" spans="1:58" x14ac:dyDescent="0.2">
      <c r="A11" s="7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</row>
    <row r="12" spans="1:58" x14ac:dyDescent="0.2">
      <c r="A12" s="7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</row>
    <row r="13" spans="1:58" x14ac:dyDescent="0.2">
      <c r="A13" s="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</row>
    <row r="14" spans="1:58" x14ac:dyDescent="0.2">
      <c r="A14" s="7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</row>
    <row r="15" spans="1:58" x14ac:dyDescent="0.2">
      <c r="A15" s="7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</row>
    <row r="16" spans="1:58" x14ac:dyDescent="0.2">
      <c r="A16" s="7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</row>
    <row r="17" spans="1:58" x14ac:dyDescent="0.2">
      <c r="A17" s="7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</row>
    <row r="18" spans="1:58" x14ac:dyDescent="0.2">
      <c r="A18" s="7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</row>
    <row r="19" spans="1:58" x14ac:dyDescent="0.2">
      <c r="A19" s="7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</row>
    <row r="20" spans="1:58" x14ac:dyDescent="0.2">
      <c r="A20" s="7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</row>
    <row r="21" spans="1:58" x14ac:dyDescent="0.2">
      <c r="A21" s="7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</row>
    <row r="22" spans="1:58" x14ac:dyDescent="0.2">
      <c r="A22" s="7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</row>
    <row r="23" spans="1:58" x14ac:dyDescent="0.2">
      <c r="A23" s="7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</row>
    <row r="24" spans="1:58" x14ac:dyDescent="0.2">
      <c r="A24" s="7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</row>
    <row r="25" spans="1:58" x14ac:dyDescent="0.2">
      <c r="A25" s="7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</row>
    <row r="26" spans="1:58" x14ac:dyDescent="0.2">
      <c r="A26" s="7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</row>
    <row r="27" spans="1:58" x14ac:dyDescent="0.2">
      <c r="A27" s="7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</row>
    <row r="28" spans="1:58" x14ac:dyDescent="0.2">
      <c r="A28" s="7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</row>
    <row r="29" spans="1:58" x14ac:dyDescent="0.2">
      <c r="A29" s="7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</row>
    <row r="30" spans="1:58" x14ac:dyDescent="0.2">
      <c r="A30" s="7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</row>
    <row r="31" spans="1:58" x14ac:dyDescent="0.2">
      <c r="A31" s="7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</row>
    <row r="32" spans="1:58" x14ac:dyDescent="0.2">
      <c r="A32" s="7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</row>
    <row r="33" spans="1:58" x14ac:dyDescent="0.2">
      <c r="A33" s="7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</row>
    <row r="34" spans="1:58" x14ac:dyDescent="0.2">
      <c r="A34" s="7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</row>
    <row r="35" spans="1:58" x14ac:dyDescent="0.2">
      <c r="A35" s="7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</row>
    <row r="36" spans="1:58" x14ac:dyDescent="0.2">
      <c r="A36" s="7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</row>
    <row r="37" spans="1:58" x14ac:dyDescent="0.2">
      <c r="A37" s="7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</row>
    <row r="38" spans="1:58" x14ac:dyDescent="0.2">
      <c r="A38" s="7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</row>
    <row r="39" spans="1:58" x14ac:dyDescent="0.2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</row>
    <row r="40" spans="1:58" x14ac:dyDescent="0.2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</row>
    <row r="41" spans="1:58" x14ac:dyDescent="0.2"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</row>
    <row r="42" spans="1:58" x14ac:dyDescent="0.2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</row>
    <row r="43" spans="1:58" x14ac:dyDescent="0.2"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</row>
    <row r="44" spans="1:58" x14ac:dyDescent="0.2"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</row>
    <row r="45" spans="1:58" x14ac:dyDescent="0.2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</row>
    <row r="46" spans="1:58" x14ac:dyDescent="0.2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</row>
    <row r="47" spans="1:58" x14ac:dyDescent="0.2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</row>
    <row r="48" spans="1:58" x14ac:dyDescent="0.2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</row>
    <row r="49" spans="2:58" x14ac:dyDescent="0.2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</row>
    <row r="50" spans="2:58" x14ac:dyDescent="0.2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</row>
    <row r="51" spans="2:58" x14ac:dyDescent="0.2"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</row>
    <row r="70" spans="10:10" ht="15" x14ac:dyDescent="0.25">
      <c r="J70" s="1" t="s">
        <v>108</v>
      </c>
    </row>
    <row r="71" spans="10:10" ht="15" x14ac:dyDescent="0.25">
      <c r="J71" s="1"/>
    </row>
    <row r="72" spans="10:10" ht="15" x14ac:dyDescent="0.25">
      <c r="J72" s="1" t="s">
        <v>109</v>
      </c>
    </row>
    <row r="73" spans="10:10" ht="15" x14ac:dyDescent="0.25">
      <c r="J73" s="1"/>
    </row>
    <row r="74" spans="10:10" ht="15" x14ac:dyDescent="0.25">
      <c r="J74" s="1" t="s">
        <v>110</v>
      </c>
    </row>
    <row r="75" spans="10:10" ht="15" x14ac:dyDescent="0.25">
      <c r="J75" s="1" t="s">
        <v>111</v>
      </c>
    </row>
    <row r="76" spans="10:10" ht="15" x14ac:dyDescent="0.25">
      <c r="J76" s="1"/>
    </row>
    <row r="77" spans="10:10" ht="15" x14ac:dyDescent="0.25">
      <c r="J77" s="1" t="s">
        <v>112</v>
      </c>
    </row>
    <row r="78" spans="10:10" ht="15" x14ac:dyDescent="0.25">
      <c r="J78" s="1"/>
    </row>
    <row r="79" spans="10:10" x14ac:dyDescent="0.2">
      <c r="J79" s="68" t="s">
        <v>113</v>
      </c>
    </row>
    <row r="80" spans="10:10" x14ac:dyDescent="0.2">
      <c r="J80" s="68" t="s">
        <v>114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FB268-AF9D-4B24-BB61-91358E09FB78}">
  <sheetPr>
    <tabColor theme="1" tint="0.249977111117893"/>
  </sheetPr>
  <dimension ref="C6:C16"/>
  <sheetViews>
    <sheetView workbookViewId="0">
      <selection activeCell="C6" sqref="C6:C16"/>
    </sheetView>
  </sheetViews>
  <sheetFormatPr defaultRowHeight="12.75" x14ac:dyDescent="0.2"/>
  <sheetData>
    <row r="6" spans="3:3" ht="15" x14ac:dyDescent="0.25">
      <c r="C6" s="1" t="s">
        <v>108</v>
      </c>
    </row>
    <row r="7" spans="3:3" ht="15" x14ac:dyDescent="0.25">
      <c r="C7" s="1"/>
    </row>
    <row r="8" spans="3:3" ht="15" x14ac:dyDescent="0.25">
      <c r="C8" s="1" t="s">
        <v>109</v>
      </c>
    </row>
    <row r="9" spans="3:3" ht="15" x14ac:dyDescent="0.25">
      <c r="C9" s="1"/>
    </row>
    <row r="10" spans="3:3" ht="15" x14ac:dyDescent="0.25">
      <c r="C10" s="1" t="s">
        <v>110</v>
      </c>
    </row>
    <row r="11" spans="3:3" ht="15" x14ac:dyDescent="0.25">
      <c r="C11" s="1" t="s">
        <v>111</v>
      </c>
    </row>
    <row r="12" spans="3:3" ht="15" x14ac:dyDescent="0.25">
      <c r="C12" s="1"/>
    </row>
    <row r="13" spans="3:3" ht="15" x14ac:dyDescent="0.25">
      <c r="C13" s="1" t="s">
        <v>112</v>
      </c>
    </row>
    <row r="14" spans="3:3" ht="15" x14ac:dyDescent="0.25">
      <c r="C14" s="1"/>
    </row>
    <row r="15" spans="3:3" x14ac:dyDescent="0.2">
      <c r="C15" s="68" t="s">
        <v>113</v>
      </c>
    </row>
    <row r="16" spans="3:3" x14ac:dyDescent="0.2">
      <c r="C16" s="68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F6D3-836E-4FC8-B9E2-A8CBFC9734C0}">
  <sheetPr>
    <tabColor theme="1" tint="0.249977111117893"/>
  </sheetPr>
  <dimension ref="A1:AA52"/>
  <sheetViews>
    <sheetView zoomScale="90" zoomScaleNormal="90" workbookViewId="0"/>
  </sheetViews>
  <sheetFormatPr defaultColWidth="8.85546875" defaultRowHeight="15" x14ac:dyDescent="0.25"/>
  <cols>
    <col min="1" max="1" width="2.85546875" style="1" customWidth="1"/>
    <col min="2" max="2" width="8.85546875" style="1" customWidth="1"/>
    <col min="3" max="3" width="6" style="1" customWidth="1"/>
    <col min="4" max="4" width="5.28515625" style="1" customWidth="1"/>
    <col min="5" max="5" width="7.7109375" style="1" customWidth="1"/>
    <col min="6" max="6" width="8.85546875" style="1"/>
    <col min="7" max="7" width="16.140625" style="1" customWidth="1"/>
    <col min="8" max="8" width="8.85546875" style="1"/>
    <col min="9" max="9" width="2.42578125" style="1" customWidth="1"/>
    <col min="10" max="10" width="8.85546875" style="1"/>
    <col min="11" max="11" width="6.7109375" style="1" customWidth="1"/>
    <col min="12" max="12" width="8.85546875" style="1"/>
    <col min="13" max="13" width="2.5703125" style="1" customWidth="1"/>
    <col min="14" max="14" width="8.85546875" style="1" hidden="1" customWidth="1"/>
    <col min="15" max="15" width="8.85546875" style="1"/>
    <col min="16" max="16" width="16.5703125" style="1" customWidth="1"/>
    <col min="17" max="17" width="8.85546875" style="1" customWidth="1"/>
    <col min="18" max="20" width="8.85546875" style="1"/>
    <col min="21" max="21" width="11.7109375" style="1" bestFit="1" customWidth="1"/>
    <col min="22" max="26" width="8.85546875" style="1"/>
    <col min="27" max="27" width="77.7109375" style="1" customWidth="1"/>
    <col min="28" max="16384" width="8.85546875" style="1"/>
  </cols>
  <sheetData>
    <row r="1" spans="1:27" ht="9.6" customHeight="1" x14ac:dyDescent="0.25">
      <c r="A1" s="57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s="2" customFormat="1" ht="4.9000000000000004" customHeight="1" x14ac:dyDescent="0.2">
      <c r="A2" s="58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s="2" customFormat="1" ht="23.45" customHeight="1" x14ac:dyDescent="0.35">
      <c r="A3" s="58"/>
      <c r="B3" s="55"/>
      <c r="C3" s="62" t="s">
        <v>3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27" s="2" customFormat="1" ht="5.45" customHeight="1" x14ac:dyDescent="0.2">
      <c r="A4" s="58"/>
      <c r="B4" s="55"/>
      <c r="C4" s="56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27" s="2" customFormat="1" ht="31.15" customHeight="1" x14ac:dyDescent="0.2">
      <c r="A5" s="58"/>
      <c r="B5" s="55"/>
      <c r="C5" s="59">
        <v>1</v>
      </c>
      <c r="D5" s="69" t="s">
        <v>4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s="2" customFormat="1" ht="55.15" customHeight="1" x14ac:dyDescent="0.2">
      <c r="A6" s="58"/>
      <c r="B6" s="55"/>
      <c r="C6" s="60">
        <v>2</v>
      </c>
      <c r="D6" s="70" t="s">
        <v>99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27" s="2" customFormat="1" ht="31.9" customHeight="1" x14ac:dyDescent="0.2">
      <c r="A7" s="58"/>
      <c r="B7" s="55"/>
      <c r="C7" s="71">
        <v>3</v>
      </c>
      <c r="D7" s="73" t="s">
        <v>5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27" s="2" customFormat="1" ht="39.6" customHeight="1" x14ac:dyDescent="0.2">
      <c r="A8" s="58"/>
      <c r="B8" s="55"/>
      <c r="C8" s="72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27" s="2" customFormat="1" ht="99.6" customHeight="1" x14ac:dyDescent="0.2">
      <c r="A9" s="58"/>
      <c r="B9" s="55"/>
      <c r="C9" s="74">
        <v>4</v>
      </c>
      <c r="D9" s="75" t="s">
        <v>101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27" s="2" customFormat="1" ht="17.45" customHeight="1" x14ac:dyDescent="0.2">
      <c r="A10" s="58"/>
      <c r="B10" s="55"/>
      <c r="C10" s="72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1:27" s="2" customFormat="1" ht="45.6" customHeight="1" x14ac:dyDescent="0.2">
      <c r="A11" s="58"/>
      <c r="B11" s="55"/>
      <c r="C11" s="59">
        <v>5</v>
      </c>
      <c r="D11" s="69" t="s">
        <v>100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 s="2" customFormat="1" ht="51" customHeight="1" x14ac:dyDescent="0.2">
      <c r="A12" s="58"/>
      <c r="B12" s="55"/>
      <c r="C12" s="59">
        <v>6</v>
      </c>
      <c r="D12" s="69" t="s">
        <v>6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s="2" customFormat="1" ht="17.45" customHeight="1" x14ac:dyDescent="0.2">
      <c r="A13" s="58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 s="2" customFormat="1" ht="17.45" customHeight="1" x14ac:dyDescent="0.2">
      <c r="A14" s="58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27" s="2" customFormat="1" ht="17.45" customHeight="1" x14ac:dyDescent="0.2">
      <c r="A15" s="58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1:27" s="2" customFormat="1" ht="17.45" customHeight="1" x14ac:dyDescent="0.2">
      <c r="A16" s="58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s="2" customFormat="1" ht="17.45" customHeight="1" x14ac:dyDescent="0.2">
      <c r="A17" s="58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 s="2" customFormat="1" ht="17.45" customHeight="1" x14ac:dyDescent="0.2">
      <c r="A18" s="58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1:27" s="2" customFormat="1" ht="17.45" customHeight="1" x14ac:dyDescent="0.2">
      <c r="A19" s="58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s="2" customFormat="1" ht="17.45" customHeight="1" x14ac:dyDescent="0.2">
      <c r="A20" s="58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1:27" s="2" customFormat="1" ht="17.45" customHeight="1" x14ac:dyDescent="0.2">
      <c r="A21" s="58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1:27" s="2" customFormat="1" ht="17.45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27" s="2" customFormat="1" ht="17.45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 s="2" customFormat="1" ht="17.45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1:27" s="2" customFormat="1" ht="17.45" customHeight="1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</row>
    <row r="26" spans="1:27" s="2" customFormat="1" ht="17.4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</row>
    <row r="27" spans="1:27" s="2" customFormat="1" ht="17.45" customHeight="1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</row>
    <row r="28" spans="1:27" s="2" customFormat="1" ht="17.45" customHeight="1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</row>
    <row r="29" spans="1:27" s="2" customFormat="1" ht="17.45" customHeight="1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 spans="1:27" s="2" customFormat="1" ht="17.45" customHeight="1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1:27" s="2" customFormat="1" ht="17.45" customHeight="1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spans="1:27" s="2" customFormat="1" ht="17.45" customHeight="1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 spans="1:27" s="2" customFormat="1" ht="17.45" customHeigh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</row>
    <row r="34" spans="1:27" s="2" customFormat="1" ht="17.4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</row>
    <row r="35" spans="1:27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</row>
    <row r="36" spans="1:27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</row>
    <row r="37" spans="1:27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</row>
    <row r="38" spans="1:27" x14ac:dyDescent="0.2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</row>
    <row r="39" spans="1:27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</row>
    <row r="40" spans="1:27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</row>
    <row r="41" spans="1:27" x14ac:dyDescent="0.2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</row>
    <row r="42" spans="1:27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</row>
    <row r="43" spans="1:27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</row>
    <row r="44" spans="1:27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</row>
    <row r="45" spans="1:27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</row>
    <row r="46" spans="1:27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</row>
    <row r="48" spans="1:27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</row>
    <row r="49" spans="1:27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</row>
    <row r="50" spans="1:27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</row>
    <row r="51" spans="1:27" x14ac:dyDescent="0.2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</row>
    <row r="52" spans="1:27" x14ac:dyDescent="0.2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</row>
  </sheetData>
  <mergeCells count="8">
    <mergeCell ref="D11:O11"/>
    <mergeCell ref="D12:O12"/>
    <mergeCell ref="D5:O5"/>
    <mergeCell ref="D6:O6"/>
    <mergeCell ref="C7:C8"/>
    <mergeCell ref="D7:O8"/>
    <mergeCell ref="C9:C10"/>
    <mergeCell ref="D9:O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FAD1-5510-4827-9EAE-8FD87A7E65E4}">
  <dimension ref="A1:BY17"/>
  <sheetViews>
    <sheetView showGridLines="0" workbookViewId="0">
      <selection activeCell="E5" sqref="E5"/>
    </sheetView>
  </sheetViews>
  <sheetFormatPr defaultRowHeight="12.75" x14ac:dyDescent="0.2"/>
  <cols>
    <col min="1" max="1" width="18.140625" bestFit="1" customWidth="1"/>
    <col min="2" max="2" width="29.28515625" bestFit="1" customWidth="1"/>
    <col min="4" max="4" width="17.42578125" customWidth="1"/>
    <col min="5" max="6" width="10.140625" bestFit="1" customWidth="1"/>
    <col min="32" max="32" width="32" customWidth="1"/>
    <col min="34" max="34" width="29.7109375" customWidth="1"/>
    <col min="37" max="37" width="21.5703125" customWidth="1"/>
    <col min="54" max="54" width="16.7109375" customWidth="1"/>
  </cols>
  <sheetData>
    <row r="1" spans="1:77" x14ac:dyDescent="0.2">
      <c r="E1" s="9">
        <v>44197</v>
      </c>
      <c r="F1" s="9">
        <f>EDATE(E1,1)</f>
        <v>44228</v>
      </c>
      <c r="G1" s="9">
        <f t="shared" ref="G1:AB1" si="0">EDATE(F1,1)</f>
        <v>44256</v>
      </c>
      <c r="H1" s="9">
        <f t="shared" si="0"/>
        <v>44287</v>
      </c>
      <c r="I1" s="9">
        <f t="shared" si="0"/>
        <v>44317</v>
      </c>
      <c r="J1" s="9">
        <f t="shared" si="0"/>
        <v>44348</v>
      </c>
      <c r="K1" s="9">
        <f t="shared" si="0"/>
        <v>44378</v>
      </c>
      <c r="L1" s="9">
        <f t="shared" si="0"/>
        <v>44409</v>
      </c>
      <c r="M1" s="9">
        <f t="shared" si="0"/>
        <v>44440</v>
      </c>
      <c r="N1" s="9">
        <f t="shared" si="0"/>
        <v>44470</v>
      </c>
      <c r="O1" s="9">
        <f t="shared" si="0"/>
        <v>44501</v>
      </c>
      <c r="P1" s="9">
        <f t="shared" si="0"/>
        <v>44531</v>
      </c>
      <c r="Q1" s="9">
        <f t="shared" si="0"/>
        <v>44562</v>
      </c>
      <c r="R1" s="9">
        <f t="shared" si="0"/>
        <v>44593</v>
      </c>
      <c r="S1" s="9">
        <f t="shared" si="0"/>
        <v>44621</v>
      </c>
      <c r="T1" s="9">
        <f t="shared" si="0"/>
        <v>44652</v>
      </c>
      <c r="U1" s="9">
        <f t="shared" si="0"/>
        <v>44682</v>
      </c>
      <c r="V1" s="9">
        <f t="shared" si="0"/>
        <v>44713</v>
      </c>
      <c r="W1" s="9">
        <f t="shared" si="0"/>
        <v>44743</v>
      </c>
      <c r="X1" s="9">
        <f t="shared" si="0"/>
        <v>44774</v>
      </c>
      <c r="Y1" s="9">
        <f t="shared" si="0"/>
        <v>44805</v>
      </c>
      <c r="Z1" s="9">
        <f t="shared" si="0"/>
        <v>44835</v>
      </c>
      <c r="AA1" s="9">
        <f t="shared" si="0"/>
        <v>44866</v>
      </c>
      <c r="AB1" s="9">
        <f t="shared" si="0"/>
        <v>44896</v>
      </c>
      <c r="AC1" s="9"/>
      <c r="AD1" s="9"/>
      <c r="AE1" s="9"/>
      <c r="AF1" s="9"/>
      <c r="AG1" s="9"/>
      <c r="AH1" s="9"/>
      <c r="AI1" s="9"/>
    </row>
    <row r="2" spans="1:77" ht="27.6" customHeight="1" x14ac:dyDescent="0.2">
      <c r="E2" s="20" t="str">
        <f>TEXT(E1,"mmm/aa")</f>
        <v>jan/21</v>
      </c>
      <c r="F2" s="20" t="str">
        <f t="shared" ref="F2:V2" si="1">TEXT(F1,"mmm/aa")</f>
        <v>fev/21</v>
      </c>
      <c r="G2" s="20" t="str">
        <f t="shared" si="1"/>
        <v>mar/21</v>
      </c>
      <c r="H2" s="20" t="str">
        <f t="shared" si="1"/>
        <v>abr/21</v>
      </c>
      <c r="I2" s="20" t="str">
        <f t="shared" si="1"/>
        <v>mai/21</v>
      </c>
      <c r="J2" s="20" t="str">
        <f t="shared" si="1"/>
        <v>jun/21</v>
      </c>
      <c r="K2" s="20" t="str">
        <f t="shared" si="1"/>
        <v>jul/21</v>
      </c>
      <c r="L2" s="20" t="str">
        <f t="shared" si="1"/>
        <v>ago/21</v>
      </c>
      <c r="M2" s="20" t="str">
        <f t="shared" si="1"/>
        <v>set/21</v>
      </c>
      <c r="N2" s="20" t="str">
        <f t="shared" si="1"/>
        <v>out/21</v>
      </c>
      <c r="O2" s="20" t="str">
        <f t="shared" si="1"/>
        <v>nov/21</v>
      </c>
      <c r="P2" s="20" t="str">
        <f t="shared" si="1"/>
        <v>dez/21</v>
      </c>
      <c r="Q2" s="20" t="str">
        <f t="shared" si="1"/>
        <v>jan/22</v>
      </c>
      <c r="R2" s="20" t="str">
        <f t="shared" si="1"/>
        <v>fev/22</v>
      </c>
      <c r="S2" s="20" t="str">
        <f t="shared" si="1"/>
        <v>mar/22</v>
      </c>
      <c r="T2" s="20" t="str">
        <f t="shared" si="1"/>
        <v>abr/22</v>
      </c>
      <c r="U2" s="20" t="str">
        <f t="shared" si="1"/>
        <v>mai/22</v>
      </c>
      <c r="V2" s="20" t="str">
        <f t="shared" si="1"/>
        <v>jun/22</v>
      </c>
      <c r="W2" s="20" t="str">
        <f>TEXT(W1,"mmm/aa")</f>
        <v>jul/22</v>
      </c>
      <c r="X2" s="20" t="str">
        <f t="shared" ref="X2" si="2">TEXT(X1,"mmm/aa")</f>
        <v>ago/22</v>
      </c>
      <c r="Y2" s="20" t="str">
        <f t="shared" ref="Y2" si="3">TEXT(Y1,"mmm/aa")</f>
        <v>set/22</v>
      </c>
      <c r="Z2" s="20" t="str">
        <f t="shared" ref="Z2" si="4">TEXT(Z1,"mmm/aa")</f>
        <v>out/22</v>
      </c>
      <c r="AA2" s="20" t="str">
        <f>TEXT(AA1,"mmm/aa")</f>
        <v>nov/22</v>
      </c>
      <c r="AB2" s="20" t="str">
        <f t="shared" ref="AB2" si="5">TEXT(AB1,"mmm/aa")</f>
        <v>dez/22</v>
      </c>
      <c r="AC2" s="20"/>
      <c r="AH2" s="28" t="s">
        <v>97</v>
      </c>
      <c r="AI2" s="29">
        <f>GETPIVOTDATA("Nº de dias de Afastamento",$AF$3)</f>
        <v>85</v>
      </c>
      <c r="AJ2" s="30"/>
      <c r="AK2" s="28" t="s">
        <v>96</v>
      </c>
      <c r="AL2" s="30">
        <f>COUNTA(AO:AO)-1</f>
        <v>14</v>
      </c>
    </row>
    <row r="3" spans="1:77" x14ac:dyDescent="0.2">
      <c r="A3" s="19" t="s">
        <v>48</v>
      </c>
      <c r="B3" t="s">
        <v>50</v>
      </c>
      <c r="E3" t="str">
        <f>IFERROR(VLOOKUP(E2,$A:$B,2,0),"")</f>
        <v/>
      </c>
      <c r="F3" t="str">
        <f t="shared" ref="F3:AB3" si="6">IFERROR(VLOOKUP(F2,$A:$B,2,0),"")</f>
        <v/>
      </c>
      <c r="G3" t="str">
        <f t="shared" si="6"/>
        <v/>
      </c>
      <c r="H3" t="str">
        <f t="shared" si="6"/>
        <v/>
      </c>
      <c r="I3" t="str">
        <f t="shared" si="6"/>
        <v/>
      </c>
      <c r="J3" t="str">
        <f t="shared" si="6"/>
        <v/>
      </c>
      <c r="K3" t="str">
        <f t="shared" si="6"/>
        <v/>
      </c>
      <c r="L3" t="str">
        <f t="shared" si="6"/>
        <v/>
      </c>
      <c r="M3">
        <f t="shared" si="6"/>
        <v>456</v>
      </c>
      <c r="N3">
        <f t="shared" si="6"/>
        <v>576</v>
      </c>
      <c r="O3">
        <f t="shared" si="6"/>
        <v>576</v>
      </c>
      <c r="P3">
        <f t="shared" si="6"/>
        <v>432</v>
      </c>
      <c r="Q3" t="str">
        <f t="shared" si="6"/>
        <v/>
      </c>
      <c r="R3" t="str">
        <f t="shared" si="6"/>
        <v/>
      </c>
      <c r="S3" t="str">
        <f t="shared" si="6"/>
        <v/>
      </c>
      <c r="T3" t="str">
        <f t="shared" si="6"/>
        <v/>
      </c>
      <c r="U3" t="str">
        <f t="shared" si="6"/>
        <v/>
      </c>
      <c r="V3" t="str">
        <f t="shared" si="6"/>
        <v/>
      </c>
      <c r="W3" t="str">
        <f t="shared" si="6"/>
        <v/>
      </c>
      <c r="X3" t="str">
        <f t="shared" si="6"/>
        <v/>
      </c>
      <c r="Y3" t="str">
        <f t="shared" si="6"/>
        <v/>
      </c>
      <c r="Z3" t="str">
        <f t="shared" si="6"/>
        <v/>
      </c>
      <c r="AA3" t="str">
        <f t="shared" si="6"/>
        <v/>
      </c>
      <c r="AB3" t="str">
        <f t="shared" si="6"/>
        <v/>
      </c>
      <c r="AF3" t="s">
        <v>79</v>
      </c>
      <c r="AO3" s="19" t="s">
        <v>48</v>
      </c>
      <c r="AS3" s="19" t="s">
        <v>48</v>
      </c>
      <c r="AT3" t="s">
        <v>80</v>
      </c>
      <c r="AW3" s="19" t="s">
        <v>48</v>
      </c>
      <c r="AX3" t="s">
        <v>80</v>
      </c>
      <c r="BB3" s="19" t="s">
        <v>80</v>
      </c>
      <c r="BC3" s="19" t="s">
        <v>45</v>
      </c>
      <c r="BR3" s="19" t="s">
        <v>48</v>
      </c>
      <c r="BS3" t="s">
        <v>80</v>
      </c>
      <c r="BX3" s="19" t="s">
        <v>48</v>
      </c>
      <c r="BY3" t="s">
        <v>80</v>
      </c>
    </row>
    <row r="4" spans="1:77" x14ac:dyDescent="0.2">
      <c r="A4" s="20" t="s">
        <v>46</v>
      </c>
      <c r="B4" s="21">
        <v>456</v>
      </c>
      <c r="D4" s="3" t="s">
        <v>51</v>
      </c>
      <c r="E4" s="22">
        <f>'Inputs para Cálculo'!D6</f>
        <v>28600</v>
      </c>
      <c r="F4" s="22">
        <f>'Inputs para Cálculo'!E6</f>
        <v>28600</v>
      </c>
      <c r="G4" s="22">
        <f>'Inputs para Cálculo'!F6</f>
        <v>28600</v>
      </c>
      <c r="H4" s="22">
        <f>'Inputs para Cálculo'!G6</f>
        <v>28600</v>
      </c>
      <c r="I4" s="22">
        <f>'Inputs para Cálculo'!H6</f>
        <v>28600</v>
      </c>
      <c r="J4" s="22">
        <f>'Inputs para Cálculo'!I6</f>
        <v>28600</v>
      </c>
      <c r="K4" s="22">
        <f>'Inputs para Cálculo'!J6</f>
        <v>28600</v>
      </c>
      <c r="L4" s="22">
        <f>'Inputs para Cálculo'!K6</f>
        <v>28600</v>
      </c>
      <c r="M4" s="22">
        <f>'Inputs para Cálculo'!L6</f>
        <v>28600</v>
      </c>
      <c r="N4" s="22">
        <f>'Inputs para Cálculo'!M6</f>
        <v>28600</v>
      </c>
      <c r="O4" s="22">
        <f>'Inputs para Cálculo'!N6</f>
        <v>28600</v>
      </c>
      <c r="P4" s="22">
        <f>'Inputs para Cálculo'!O6</f>
        <v>28600</v>
      </c>
      <c r="Q4" s="22">
        <f>'Inputs para Cálculo'!P6</f>
        <v>31900</v>
      </c>
      <c r="R4" s="22">
        <f>'Inputs para Cálculo'!Q6</f>
        <v>31900</v>
      </c>
      <c r="S4" s="22">
        <f>'Inputs para Cálculo'!R6</f>
        <v>31900</v>
      </c>
      <c r="T4" s="22">
        <f>'Inputs para Cálculo'!S6</f>
        <v>31900</v>
      </c>
      <c r="U4" s="22">
        <f>'Inputs para Cálculo'!T6</f>
        <v>31900</v>
      </c>
      <c r="V4" s="22">
        <f>'Inputs para Cálculo'!U6</f>
        <v>31900</v>
      </c>
      <c r="W4" s="22">
        <f>'Inputs para Cálculo'!V6</f>
        <v>31900</v>
      </c>
      <c r="X4" s="22">
        <f>'Inputs para Cálculo'!W6</f>
        <v>31900</v>
      </c>
      <c r="Y4" s="22">
        <f>'Inputs para Cálculo'!X6</f>
        <v>31900</v>
      </c>
      <c r="Z4" s="22">
        <f>'Inputs para Cálculo'!Y6</f>
        <v>31900</v>
      </c>
      <c r="AA4" s="22">
        <f>'Inputs para Cálculo'!Z6</f>
        <v>31900</v>
      </c>
      <c r="AB4" s="22">
        <f>'Inputs para Cálculo'!AA6</f>
        <v>31900</v>
      </c>
      <c r="AF4" s="21">
        <v>85</v>
      </c>
      <c r="AO4" s="20" t="s">
        <v>82</v>
      </c>
      <c r="AS4" s="20" t="s">
        <v>44</v>
      </c>
      <c r="AT4" s="21">
        <v>8</v>
      </c>
      <c r="AW4" s="20" t="s">
        <v>31</v>
      </c>
      <c r="AX4" s="21">
        <v>5</v>
      </c>
      <c r="BB4" s="19" t="s">
        <v>48</v>
      </c>
      <c r="BC4" t="s">
        <v>25</v>
      </c>
      <c r="BD4" t="s">
        <v>26</v>
      </c>
      <c r="BE4" t="s">
        <v>27</v>
      </c>
      <c r="BF4" t="s">
        <v>28</v>
      </c>
      <c r="BG4" t="s">
        <v>22</v>
      </c>
      <c r="BH4" t="s">
        <v>47</v>
      </c>
      <c r="BR4" s="20" t="s">
        <v>22</v>
      </c>
      <c r="BS4" s="21">
        <v>3</v>
      </c>
      <c r="BX4" s="20" t="s">
        <v>40</v>
      </c>
      <c r="BY4" s="21">
        <v>12</v>
      </c>
    </row>
    <row r="5" spans="1:77" x14ac:dyDescent="0.2">
      <c r="A5" s="20" t="s">
        <v>60</v>
      </c>
      <c r="B5" s="21">
        <v>576</v>
      </c>
      <c r="D5" s="3" t="s">
        <v>1</v>
      </c>
      <c r="E5" s="24" t="str">
        <f>IFERROR(E3/E4,"")</f>
        <v/>
      </c>
      <c r="F5" s="24" t="str">
        <f t="shared" ref="F5:AB5" si="7">IFERROR(F3/F4,"")</f>
        <v/>
      </c>
      <c r="G5" s="24" t="str">
        <f t="shared" si="7"/>
        <v/>
      </c>
      <c r="H5" s="24" t="str">
        <f t="shared" si="7"/>
        <v/>
      </c>
      <c r="I5" s="24" t="str">
        <f t="shared" si="7"/>
        <v/>
      </c>
      <c r="J5" s="24" t="str">
        <f t="shared" si="7"/>
        <v/>
      </c>
      <c r="K5" s="24" t="str">
        <f t="shared" si="7"/>
        <v/>
      </c>
      <c r="L5" s="24" t="str">
        <f t="shared" si="7"/>
        <v/>
      </c>
      <c r="M5" s="24">
        <f>IFERROR(M3/M4,"")</f>
        <v>1.5944055944055943E-2</v>
      </c>
      <c r="N5" s="24">
        <f t="shared" si="7"/>
        <v>2.013986013986014E-2</v>
      </c>
      <c r="O5" s="24">
        <f t="shared" si="7"/>
        <v>2.013986013986014E-2</v>
      </c>
      <c r="P5" s="24">
        <f t="shared" si="7"/>
        <v>1.5104895104895105E-2</v>
      </c>
      <c r="Q5" s="24" t="str">
        <f t="shared" si="7"/>
        <v/>
      </c>
      <c r="R5" s="24" t="str">
        <f t="shared" si="7"/>
        <v/>
      </c>
      <c r="S5" s="24" t="str">
        <f t="shared" si="7"/>
        <v/>
      </c>
      <c r="T5" s="24" t="str">
        <f t="shared" si="7"/>
        <v/>
      </c>
      <c r="U5" s="24" t="str">
        <f t="shared" si="7"/>
        <v/>
      </c>
      <c r="V5" s="24" t="str">
        <f t="shared" si="7"/>
        <v/>
      </c>
      <c r="W5" s="24" t="str">
        <f t="shared" si="7"/>
        <v/>
      </c>
      <c r="X5" s="24" t="str">
        <f t="shared" si="7"/>
        <v/>
      </c>
      <c r="Y5" s="24" t="str">
        <f t="shared" si="7"/>
        <v/>
      </c>
      <c r="Z5" s="24" t="str">
        <f t="shared" si="7"/>
        <v/>
      </c>
      <c r="AA5" s="24" t="str">
        <f t="shared" si="7"/>
        <v/>
      </c>
      <c r="AB5" s="24" t="str">
        <f t="shared" si="7"/>
        <v/>
      </c>
      <c r="AO5" s="20" t="s">
        <v>81</v>
      </c>
      <c r="AS5" s="20" t="s">
        <v>36</v>
      </c>
      <c r="AT5" s="21">
        <v>6</v>
      </c>
      <c r="AW5" s="20" t="s">
        <v>32</v>
      </c>
      <c r="AX5" s="21">
        <v>4</v>
      </c>
      <c r="BB5" s="20" t="s">
        <v>31</v>
      </c>
      <c r="BC5" s="21">
        <v>1</v>
      </c>
      <c r="BD5" s="21">
        <v>1</v>
      </c>
      <c r="BE5" s="21">
        <v>1</v>
      </c>
      <c r="BF5" s="21"/>
      <c r="BG5" s="21">
        <v>2</v>
      </c>
      <c r="BH5" s="21">
        <v>5</v>
      </c>
      <c r="BR5" s="20" t="s">
        <v>21</v>
      </c>
      <c r="BS5" s="21">
        <v>7</v>
      </c>
      <c r="BX5" s="20" t="s">
        <v>95</v>
      </c>
      <c r="BY5" s="21">
        <v>2</v>
      </c>
    </row>
    <row r="6" spans="1:77" x14ac:dyDescent="0.2">
      <c r="A6" s="20" t="s">
        <v>61</v>
      </c>
      <c r="B6" s="21">
        <v>576</v>
      </c>
      <c r="D6" s="3" t="s">
        <v>78</v>
      </c>
      <c r="E6" s="25">
        <f>'Inputs para Cálculo'!D7</f>
        <v>0.02</v>
      </c>
      <c r="F6" s="25">
        <f>'Inputs para Cálculo'!E7</f>
        <v>0.02</v>
      </c>
      <c r="G6" s="25">
        <f>'Inputs para Cálculo'!F7</f>
        <v>0.02</v>
      </c>
      <c r="H6" s="25">
        <f>'Inputs para Cálculo'!G7</f>
        <v>0.02</v>
      </c>
      <c r="I6" s="25">
        <f>'Inputs para Cálculo'!H7</f>
        <v>0.02</v>
      </c>
      <c r="J6" s="25">
        <f>'Inputs para Cálculo'!I7</f>
        <v>0.02</v>
      </c>
      <c r="K6" s="25">
        <f>'Inputs para Cálculo'!J7</f>
        <v>0.02</v>
      </c>
      <c r="L6" s="25">
        <f>'Inputs para Cálculo'!K7</f>
        <v>0.02</v>
      </c>
      <c r="M6" s="25">
        <f>'Inputs para Cálculo'!L7</f>
        <v>0.02</v>
      </c>
      <c r="N6" s="25">
        <f>'Inputs para Cálculo'!M7</f>
        <v>0.02</v>
      </c>
      <c r="O6" s="25">
        <f>'Inputs para Cálculo'!N7</f>
        <v>0.02</v>
      </c>
      <c r="P6" s="25">
        <f>'Inputs para Cálculo'!O7</f>
        <v>0.02</v>
      </c>
      <c r="Q6" s="25">
        <f>'Inputs para Cálculo'!P7</f>
        <v>0.02</v>
      </c>
      <c r="R6" s="25">
        <f>'Inputs para Cálculo'!Q7</f>
        <v>0.02</v>
      </c>
      <c r="S6" s="25">
        <f>'Inputs para Cálculo'!R7</f>
        <v>0.02</v>
      </c>
      <c r="T6" s="25">
        <f>'Inputs para Cálculo'!S7</f>
        <v>0.02</v>
      </c>
      <c r="U6" s="25">
        <f>'Inputs para Cálculo'!T7</f>
        <v>0.02</v>
      </c>
      <c r="V6" s="25">
        <f>'Inputs para Cálculo'!U7</f>
        <v>0.02</v>
      </c>
      <c r="W6" s="25">
        <f>'Inputs para Cálculo'!V7</f>
        <v>0.02</v>
      </c>
      <c r="X6" s="25">
        <f>'Inputs para Cálculo'!W7</f>
        <v>0.02</v>
      </c>
      <c r="Y6" s="25">
        <f>'Inputs para Cálculo'!X7</f>
        <v>0.02</v>
      </c>
      <c r="Z6" s="25">
        <f>'Inputs para Cálculo'!Y7</f>
        <v>0.02</v>
      </c>
      <c r="AA6" s="25">
        <f>'Inputs para Cálculo'!Z7</f>
        <v>0.02</v>
      </c>
      <c r="AB6" s="25">
        <f>'Inputs para Cálculo'!AA7</f>
        <v>0.02</v>
      </c>
      <c r="AO6" s="20" t="s">
        <v>83</v>
      </c>
      <c r="AS6" s="20" t="s">
        <v>47</v>
      </c>
      <c r="AT6" s="21">
        <v>14</v>
      </c>
      <c r="AW6" s="20" t="s">
        <v>33</v>
      </c>
      <c r="AX6" s="21">
        <v>3</v>
      </c>
      <c r="BB6" s="20" t="s">
        <v>32</v>
      </c>
      <c r="BC6" s="21">
        <v>1</v>
      </c>
      <c r="BD6" s="21"/>
      <c r="BE6" s="21"/>
      <c r="BF6" s="21">
        <v>3</v>
      </c>
      <c r="BG6" s="21"/>
      <c r="BH6" s="21">
        <v>4</v>
      </c>
      <c r="BR6" s="20" t="s">
        <v>20</v>
      </c>
      <c r="BS6" s="21">
        <v>4</v>
      </c>
      <c r="BX6" s="20" t="s">
        <v>47</v>
      </c>
      <c r="BY6" s="21">
        <v>14</v>
      </c>
    </row>
    <row r="7" spans="1:77" x14ac:dyDescent="0.2">
      <c r="A7" s="20" t="s">
        <v>62</v>
      </c>
      <c r="B7" s="21">
        <v>432</v>
      </c>
      <c r="AO7" s="20" t="s">
        <v>84</v>
      </c>
      <c r="AW7" s="20" t="s">
        <v>34</v>
      </c>
      <c r="AX7" s="21">
        <v>2</v>
      </c>
      <c r="BB7" s="20" t="s">
        <v>33</v>
      </c>
      <c r="BC7" s="21">
        <v>1</v>
      </c>
      <c r="BD7" s="21"/>
      <c r="BE7" s="21"/>
      <c r="BF7" s="21">
        <v>1</v>
      </c>
      <c r="BG7" s="21">
        <v>1</v>
      </c>
      <c r="BH7" s="21">
        <v>3</v>
      </c>
      <c r="BR7" s="20" t="s">
        <v>47</v>
      </c>
      <c r="BS7" s="21">
        <v>14</v>
      </c>
    </row>
    <row r="8" spans="1:77" x14ac:dyDescent="0.2">
      <c r="A8" s="20" t="s">
        <v>47</v>
      </c>
      <c r="B8" s="21">
        <v>2040</v>
      </c>
      <c r="AO8" s="20" t="s">
        <v>85</v>
      </c>
      <c r="AW8" s="20" t="s">
        <v>47</v>
      </c>
      <c r="AX8" s="21">
        <v>14</v>
      </c>
      <c r="BB8" s="20" t="s">
        <v>34</v>
      </c>
      <c r="BC8" s="21">
        <v>1</v>
      </c>
      <c r="BD8" s="21">
        <v>1</v>
      </c>
      <c r="BE8" s="21"/>
      <c r="BF8" s="21"/>
      <c r="BG8" s="21"/>
      <c r="BH8" s="21">
        <v>2</v>
      </c>
    </row>
    <row r="9" spans="1:77" x14ac:dyDescent="0.2">
      <c r="AO9" s="20" t="s">
        <v>86</v>
      </c>
      <c r="BB9" s="20" t="s">
        <v>47</v>
      </c>
      <c r="BC9" s="21">
        <v>4</v>
      </c>
      <c r="BD9" s="21">
        <v>2</v>
      </c>
      <c r="BE9" s="21">
        <v>1</v>
      </c>
      <c r="BF9" s="21">
        <v>4</v>
      </c>
      <c r="BG9" s="21">
        <v>3</v>
      </c>
      <c r="BH9" s="21">
        <v>14</v>
      </c>
    </row>
    <row r="10" spans="1:77" x14ac:dyDescent="0.2">
      <c r="AO10" s="20" t="s">
        <v>87</v>
      </c>
    </row>
    <row r="11" spans="1:77" x14ac:dyDescent="0.2">
      <c r="AO11" s="20" t="s">
        <v>88</v>
      </c>
    </row>
    <row r="12" spans="1:77" x14ac:dyDescent="0.2">
      <c r="AO12" s="20" t="s">
        <v>89</v>
      </c>
    </row>
    <row r="13" spans="1:77" x14ac:dyDescent="0.2">
      <c r="AO13" s="20" t="s">
        <v>90</v>
      </c>
    </row>
    <row r="14" spans="1:77" x14ac:dyDescent="0.2">
      <c r="AO14" s="20" t="s">
        <v>91</v>
      </c>
    </row>
    <row r="15" spans="1:77" x14ac:dyDescent="0.2">
      <c r="AO15" s="20" t="s">
        <v>92</v>
      </c>
    </row>
    <row r="16" spans="1:77" x14ac:dyDescent="0.2">
      <c r="AO16" s="20" t="s">
        <v>93</v>
      </c>
    </row>
    <row r="17" spans="41:41" x14ac:dyDescent="0.2">
      <c r="AO17" s="20" t="s">
        <v>94</v>
      </c>
    </row>
  </sheetData>
  <phoneticPr fontId="12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13CA-0E7F-4FCD-AD52-48BFDC0598A5}">
  <sheetPr>
    <tabColor theme="1" tint="0.249977111117893"/>
  </sheetPr>
  <dimension ref="A1:Q532"/>
  <sheetViews>
    <sheetView showGridLines="0" zoomScale="90" zoomScaleNormal="90" workbookViewId="0"/>
  </sheetViews>
  <sheetFormatPr defaultRowHeight="12.75" x14ac:dyDescent="0.2"/>
  <cols>
    <col min="1" max="1" width="2.28515625" customWidth="1"/>
    <col min="2" max="2" width="6.7109375" customWidth="1"/>
    <col min="3" max="3" width="19.140625" customWidth="1"/>
    <col min="4" max="4" width="11.140625" customWidth="1"/>
    <col min="7" max="7" width="15.7109375" customWidth="1"/>
    <col min="8" max="8" width="15.28515625" customWidth="1"/>
    <col min="9" max="9" width="16.85546875" customWidth="1"/>
    <col min="10" max="10" width="12.7109375" customWidth="1"/>
    <col min="11" max="11" width="11" customWidth="1"/>
    <col min="12" max="12" width="15.28515625" customWidth="1"/>
    <col min="13" max="13" width="13.140625" customWidth="1"/>
    <col min="14" max="14" width="10.85546875" customWidth="1"/>
    <col min="16" max="16" width="19.42578125" customWidth="1"/>
    <col min="17" max="17" width="27" customWidth="1"/>
  </cols>
  <sheetData>
    <row r="1" spans="1:17" ht="7.9" customHeight="1" x14ac:dyDescent="0.2">
      <c r="A1" s="7"/>
    </row>
    <row r="2" spans="1:17" ht="18" x14ac:dyDescent="0.25">
      <c r="A2" s="7"/>
      <c r="C2" s="18" t="s">
        <v>15</v>
      </c>
      <c r="D2" s="3"/>
      <c r="G2" s="16" t="s">
        <v>75</v>
      </c>
      <c r="H2" s="63" t="s">
        <v>103</v>
      </c>
      <c r="I2" s="23" t="s">
        <v>76</v>
      </c>
      <c r="K2" s="77" t="s">
        <v>102</v>
      </c>
      <c r="L2" s="77"/>
      <c r="M2" s="77"/>
      <c r="N2" s="77"/>
      <c r="O2" s="77"/>
      <c r="P2" s="77"/>
    </row>
    <row r="3" spans="1:17" x14ac:dyDescent="0.2">
      <c r="A3" s="7"/>
    </row>
    <row r="4" spans="1:17" ht="39" customHeight="1" x14ac:dyDescent="0.2">
      <c r="A4" s="7"/>
      <c r="C4" s="6" t="s">
        <v>7</v>
      </c>
      <c r="D4" s="6" t="s">
        <v>43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42</v>
      </c>
      <c r="J4" s="6" t="s">
        <v>13</v>
      </c>
      <c r="K4" s="6" t="s">
        <v>8</v>
      </c>
      <c r="L4" s="6" t="s">
        <v>16</v>
      </c>
      <c r="M4" s="6" t="s">
        <v>49</v>
      </c>
      <c r="N4" s="6" t="s">
        <v>14</v>
      </c>
      <c r="O4" s="6" t="s">
        <v>17</v>
      </c>
      <c r="P4" s="6" t="s">
        <v>18</v>
      </c>
      <c r="Q4" s="6" t="s">
        <v>19</v>
      </c>
    </row>
    <row r="5" spans="1:17" s="10" customFormat="1" ht="17.45" customHeight="1" x14ac:dyDescent="0.2">
      <c r="A5" s="17"/>
      <c r="C5" s="12" t="s">
        <v>82</v>
      </c>
      <c r="D5" s="16" t="s">
        <v>44</v>
      </c>
      <c r="E5" s="15" t="s">
        <v>31</v>
      </c>
      <c r="F5" s="4">
        <v>25</v>
      </c>
      <c r="G5" s="11">
        <v>42248</v>
      </c>
      <c r="H5" s="11"/>
      <c r="I5" s="13">
        <f ca="1">IF(G5="","",IF(H5="",(TODAY()-G5)/365,(H5-G5)/365))</f>
        <v>6.183561643835616</v>
      </c>
      <c r="J5" s="11">
        <v>44458</v>
      </c>
      <c r="K5" s="14" t="str">
        <f>IF(J5="","",TEXT(J5,"mmm/aa"))</f>
        <v>set/21</v>
      </c>
      <c r="L5" s="4">
        <v>5</v>
      </c>
      <c r="M5" s="14">
        <f>IF(L5="","",Tabela1[[#This Row],[Nº de dias de Afastamento]]*24)</f>
        <v>120</v>
      </c>
      <c r="N5" s="16" t="s">
        <v>40</v>
      </c>
      <c r="O5" s="5" t="s">
        <v>41</v>
      </c>
      <c r="P5" s="16" t="s">
        <v>22</v>
      </c>
      <c r="Q5" s="16" t="s">
        <v>22</v>
      </c>
    </row>
    <row r="6" spans="1:17" s="10" customFormat="1" ht="17.45" customHeight="1" x14ac:dyDescent="0.2">
      <c r="A6" s="17"/>
      <c r="C6" s="12" t="s">
        <v>81</v>
      </c>
      <c r="D6" s="16" t="s">
        <v>36</v>
      </c>
      <c r="E6" s="15" t="s">
        <v>32</v>
      </c>
      <c r="F6" s="4"/>
      <c r="G6" s="11"/>
      <c r="H6" s="11"/>
      <c r="I6" s="13" t="str">
        <f t="shared" ref="I6:I18" ca="1" si="0">IF(G6="","",IF(H6="",(TODAY()-G6)/365,(H6-G6)/365))</f>
        <v/>
      </c>
      <c r="J6" s="11">
        <v>44474</v>
      </c>
      <c r="K6" s="14" t="str">
        <f t="shared" ref="K6:K18" si="1">IF(J6="","",TEXT(J6,"mmm/aa"))</f>
        <v>out/21</v>
      </c>
      <c r="L6" s="4">
        <v>6</v>
      </c>
      <c r="M6" s="14">
        <f>IF(L6="","",Tabela1[[#This Row],[Nº de dias de Afastamento]]*24)</f>
        <v>144</v>
      </c>
      <c r="N6" s="16" t="s">
        <v>40</v>
      </c>
      <c r="O6" s="5"/>
      <c r="P6" s="16" t="s">
        <v>21</v>
      </c>
      <c r="Q6" s="16" t="s">
        <v>25</v>
      </c>
    </row>
    <row r="7" spans="1:17" s="10" customFormat="1" ht="17.45" customHeight="1" x14ac:dyDescent="0.2">
      <c r="A7" s="17"/>
      <c r="C7" s="12" t="s">
        <v>83</v>
      </c>
      <c r="D7" s="16" t="s">
        <v>44</v>
      </c>
      <c r="E7" s="15" t="s">
        <v>33</v>
      </c>
      <c r="F7" s="4"/>
      <c r="G7" s="11"/>
      <c r="H7" s="11"/>
      <c r="I7" s="13" t="str">
        <f t="shared" ca="1" si="0"/>
        <v/>
      </c>
      <c r="J7" s="11">
        <v>44519</v>
      </c>
      <c r="K7" s="14" t="str">
        <f t="shared" si="1"/>
        <v>nov/21</v>
      </c>
      <c r="L7" s="4">
        <v>3</v>
      </c>
      <c r="M7" s="14">
        <f>IF(L7="","",Tabela1[[#This Row],[Nº de dias de Afastamento]]*24)</f>
        <v>72</v>
      </c>
      <c r="N7" s="16" t="s">
        <v>40</v>
      </c>
      <c r="O7" s="5"/>
      <c r="P7" s="16" t="s">
        <v>20</v>
      </c>
      <c r="Q7" s="16" t="s">
        <v>25</v>
      </c>
    </row>
    <row r="8" spans="1:17" s="10" customFormat="1" ht="17.45" customHeight="1" x14ac:dyDescent="0.2">
      <c r="A8" s="17"/>
      <c r="C8" s="12" t="s">
        <v>84</v>
      </c>
      <c r="D8" s="16" t="s">
        <v>36</v>
      </c>
      <c r="E8" s="15" t="s">
        <v>34</v>
      </c>
      <c r="F8" s="4"/>
      <c r="G8" s="11"/>
      <c r="H8" s="11"/>
      <c r="I8" s="13" t="str">
        <f t="shared" ca="1" si="0"/>
        <v/>
      </c>
      <c r="J8" s="11">
        <v>44488</v>
      </c>
      <c r="K8" s="14" t="str">
        <f t="shared" si="1"/>
        <v>out/21</v>
      </c>
      <c r="L8" s="4">
        <v>5</v>
      </c>
      <c r="M8" s="14">
        <f>IF(L8="","",Tabela1[[#This Row],[Nº de dias de Afastamento]]*24)</f>
        <v>120</v>
      </c>
      <c r="N8" s="16" t="s">
        <v>40</v>
      </c>
      <c r="O8" s="5"/>
      <c r="P8" s="16" t="s">
        <v>21</v>
      </c>
      <c r="Q8" s="16" t="s">
        <v>26</v>
      </c>
    </row>
    <row r="9" spans="1:17" s="10" customFormat="1" ht="17.45" customHeight="1" x14ac:dyDescent="0.2">
      <c r="A9" s="17"/>
      <c r="C9" s="12" t="s">
        <v>85</v>
      </c>
      <c r="D9" s="16" t="s">
        <v>44</v>
      </c>
      <c r="E9" s="15" t="s">
        <v>31</v>
      </c>
      <c r="F9" s="4"/>
      <c r="G9" s="11"/>
      <c r="H9" s="11"/>
      <c r="I9" s="13" t="str">
        <f t="shared" ca="1" si="0"/>
        <v/>
      </c>
      <c r="J9" s="11">
        <v>44515</v>
      </c>
      <c r="K9" s="14" t="str">
        <f t="shared" si="1"/>
        <v>nov/21</v>
      </c>
      <c r="L9" s="4">
        <v>7</v>
      </c>
      <c r="M9" s="14">
        <f>IF(L9="","",Tabela1[[#This Row],[Nº de dias de Afastamento]]*24)</f>
        <v>168</v>
      </c>
      <c r="N9" s="16" t="s">
        <v>40</v>
      </c>
      <c r="O9" s="5"/>
      <c r="P9" s="16" t="s">
        <v>21</v>
      </c>
      <c r="Q9" s="16" t="s">
        <v>27</v>
      </c>
    </row>
    <row r="10" spans="1:17" s="10" customFormat="1" ht="17.45" customHeight="1" x14ac:dyDescent="0.2">
      <c r="A10" s="17"/>
      <c r="C10" s="12" t="s">
        <v>86</v>
      </c>
      <c r="D10" s="16" t="s">
        <v>36</v>
      </c>
      <c r="E10" s="15" t="s">
        <v>32</v>
      </c>
      <c r="F10" s="4"/>
      <c r="G10" s="11"/>
      <c r="H10" s="11"/>
      <c r="I10" s="13" t="str">
        <f t="shared" ca="1" si="0"/>
        <v/>
      </c>
      <c r="J10" s="11">
        <v>44450</v>
      </c>
      <c r="K10" s="14" t="str">
        <f t="shared" si="1"/>
        <v>set/21</v>
      </c>
      <c r="L10" s="4">
        <v>8</v>
      </c>
      <c r="M10" s="14">
        <f>IF(L10="","",Tabela1[[#This Row],[Nº de dias de Afastamento]]*24)</f>
        <v>192</v>
      </c>
      <c r="N10" s="16" t="s">
        <v>40</v>
      </c>
      <c r="O10" s="5"/>
      <c r="P10" s="16" t="s">
        <v>20</v>
      </c>
      <c r="Q10" s="16" t="s">
        <v>28</v>
      </c>
    </row>
    <row r="11" spans="1:17" s="10" customFormat="1" ht="17.45" customHeight="1" x14ac:dyDescent="0.2">
      <c r="A11" s="17"/>
      <c r="C11" s="12" t="s">
        <v>87</v>
      </c>
      <c r="D11" s="16" t="s">
        <v>44</v>
      </c>
      <c r="E11" s="15" t="s">
        <v>33</v>
      </c>
      <c r="F11" s="4"/>
      <c r="G11" s="11"/>
      <c r="H11" s="11"/>
      <c r="I11" s="13" t="str">
        <f t="shared" ca="1" si="0"/>
        <v/>
      </c>
      <c r="J11" s="11">
        <v>44519</v>
      </c>
      <c r="K11" s="14" t="str">
        <f t="shared" si="1"/>
        <v>nov/21</v>
      </c>
      <c r="L11" s="4">
        <v>9</v>
      </c>
      <c r="M11" s="14">
        <f>IF(L11="","",Tabela1[[#This Row],[Nº de dias de Afastamento]]*24)</f>
        <v>216</v>
      </c>
      <c r="N11" s="16" t="s">
        <v>40</v>
      </c>
      <c r="O11" s="5"/>
      <c r="P11" s="16" t="s">
        <v>21</v>
      </c>
      <c r="Q11" s="16" t="s">
        <v>28</v>
      </c>
    </row>
    <row r="12" spans="1:17" s="10" customFormat="1" ht="17.45" customHeight="1" x14ac:dyDescent="0.2">
      <c r="A12" s="17"/>
      <c r="C12" s="12" t="s">
        <v>88</v>
      </c>
      <c r="D12" s="16" t="s">
        <v>44</v>
      </c>
      <c r="E12" s="15" t="s">
        <v>31</v>
      </c>
      <c r="F12" s="4"/>
      <c r="G12" s="11"/>
      <c r="H12" s="11"/>
      <c r="I12" s="13" t="str">
        <f t="shared" ca="1" si="0"/>
        <v/>
      </c>
      <c r="J12" s="11">
        <v>44488</v>
      </c>
      <c r="K12" s="14" t="str">
        <f t="shared" si="1"/>
        <v>out/21</v>
      </c>
      <c r="L12" s="4">
        <v>4</v>
      </c>
      <c r="M12" s="14">
        <f>IF(L12="","",Tabela1[[#This Row],[Nº de dias de Afastamento]]*24)</f>
        <v>96</v>
      </c>
      <c r="N12" s="16" t="s">
        <v>95</v>
      </c>
      <c r="O12" s="5"/>
      <c r="P12" s="16" t="s">
        <v>22</v>
      </c>
      <c r="Q12" s="16" t="s">
        <v>22</v>
      </c>
    </row>
    <row r="13" spans="1:17" s="10" customFormat="1" ht="17.45" customHeight="1" x14ac:dyDescent="0.2">
      <c r="A13" s="17"/>
      <c r="C13" s="12" t="s">
        <v>89</v>
      </c>
      <c r="D13" s="16" t="s">
        <v>36</v>
      </c>
      <c r="E13" s="15" t="s">
        <v>32</v>
      </c>
      <c r="F13" s="4"/>
      <c r="G13" s="11"/>
      <c r="H13" s="11"/>
      <c r="I13" s="13" t="str">
        <f t="shared" ca="1" si="0"/>
        <v/>
      </c>
      <c r="J13" s="11">
        <v>44515</v>
      </c>
      <c r="K13" s="14" t="str">
        <f t="shared" si="1"/>
        <v>nov/21</v>
      </c>
      <c r="L13" s="4">
        <v>5</v>
      </c>
      <c r="M13" s="14">
        <f>IF(L13="","",Tabela1[[#This Row],[Nº de dias de Afastamento]]*24)</f>
        <v>120</v>
      </c>
      <c r="N13" s="16" t="s">
        <v>40</v>
      </c>
      <c r="O13" s="5"/>
      <c r="P13" s="16" t="s">
        <v>20</v>
      </c>
      <c r="Q13" s="16" t="s">
        <v>28</v>
      </c>
    </row>
    <row r="14" spans="1:17" s="10" customFormat="1" ht="17.45" customHeight="1" x14ac:dyDescent="0.2">
      <c r="A14" s="17"/>
      <c r="C14" s="12" t="s">
        <v>90</v>
      </c>
      <c r="D14" s="16" t="s">
        <v>36</v>
      </c>
      <c r="E14" s="15" t="s">
        <v>33</v>
      </c>
      <c r="F14" s="4"/>
      <c r="G14" s="11"/>
      <c r="H14" s="11"/>
      <c r="I14" s="13" t="str">
        <f t="shared" ca="1" si="0"/>
        <v/>
      </c>
      <c r="J14" s="11">
        <v>44450</v>
      </c>
      <c r="K14" s="14" t="str">
        <f t="shared" si="1"/>
        <v>set/21</v>
      </c>
      <c r="L14" s="4">
        <v>6</v>
      </c>
      <c r="M14" s="14">
        <f>IF(L14="","",Tabela1[[#This Row],[Nº de dias de Afastamento]]*24)</f>
        <v>144</v>
      </c>
      <c r="N14" s="16" t="s">
        <v>40</v>
      </c>
      <c r="O14" s="5"/>
      <c r="P14" s="16" t="s">
        <v>22</v>
      </c>
      <c r="Q14" s="16" t="s">
        <v>22</v>
      </c>
    </row>
    <row r="15" spans="1:17" s="10" customFormat="1" ht="17.45" customHeight="1" x14ac:dyDescent="0.2">
      <c r="A15" s="17"/>
      <c r="C15" s="12" t="s">
        <v>91</v>
      </c>
      <c r="D15" s="16" t="s">
        <v>36</v>
      </c>
      <c r="E15" s="15" t="s">
        <v>34</v>
      </c>
      <c r="F15" s="4"/>
      <c r="G15" s="11"/>
      <c r="H15" s="11"/>
      <c r="I15" s="13" t="str">
        <f t="shared" ca="1" si="0"/>
        <v/>
      </c>
      <c r="J15" s="11">
        <v>44545</v>
      </c>
      <c r="K15" s="14" t="str">
        <f t="shared" si="1"/>
        <v>dez/21</v>
      </c>
      <c r="L15" s="4">
        <v>7</v>
      </c>
      <c r="M15" s="14">
        <f>IF(L15="","",Tabela1[[#This Row],[Nº de dias de Afastamento]]*24)</f>
        <v>168</v>
      </c>
      <c r="N15" s="16" t="s">
        <v>40</v>
      </c>
      <c r="O15" s="5"/>
      <c r="P15" s="16" t="s">
        <v>21</v>
      </c>
      <c r="Q15" s="16" t="s">
        <v>25</v>
      </c>
    </row>
    <row r="16" spans="1:17" s="10" customFormat="1" ht="17.45" customHeight="1" x14ac:dyDescent="0.2">
      <c r="A16" s="17"/>
      <c r="C16" s="12" t="s">
        <v>92</v>
      </c>
      <c r="D16" s="16" t="s">
        <v>44</v>
      </c>
      <c r="E16" s="15" t="s">
        <v>31</v>
      </c>
      <c r="F16" s="4"/>
      <c r="G16" s="11"/>
      <c r="H16" s="11"/>
      <c r="I16" s="13" t="str">
        <f t="shared" ca="1" si="0"/>
        <v/>
      </c>
      <c r="J16" s="11">
        <v>44549</v>
      </c>
      <c r="K16" s="14" t="str">
        <f t="shared" si="1"/>
        <v>dez/21</v>
      </c>
      <c r="L16" s="4">
        <v>11</v>
      </c>
      <c r="M16" s="14">
        <f>IF(L16="","",Tabela1[[#This Row],[Nº de dias de Afastamento]]*24)</f>
        <v>264</v>
      </c>
      <c r="N16" s="16" t="s">
        <v>40</v>
      </c>
      <c r="O16" s="5"/>
      <c r="P16" s="16" t="s">
        <v>21</v>
      </c>
      <c r="Q16" s="16" t="s">
        <v>25</v>
      </c>
    </row>
    <row r="17" spans="1:17" s="10" customFormat="1" ht="17.45" customHeight="1" x14ac:dyDescent="0.2">
      <c r="A17" s="17"/>
      <c r="C17" s="12" t="s">
        <v>93</v>
      </c>
      <c r="D17" s="16" t="s">
        <v>44</v>
      </c>
      <c r="E17" s="15" t="s">
        <v>31</v>
      </c>
      <c r="F17" s="4"/>
      <c r="G17" s="11"/>
      <c r="H17" s="11"/>
      <c r="I17" s="13" t="str">
        <f t="shared" ca="1" si="0"/>
        <v/>
      </c>
      <c r="J17" s="11">
        <v>44470</v>
      </c>
      <c r="K17" s="14" t="str">
        <f t="shared" si="1"/>
        <v>out/21</v>
      </c>
      <c r="L17" s="4">
        <v>4</v>
      </c>
      <c r="M17" s="14">
        <f>IF(L17="","",Tabela1[[#This Row],[Nº de dias de Afastamento]]*24)</f>
        <v>96</v>
      </c>
      <c r="N17" s="16" t="s">
        <v>40</v>
      </c>
      <c r="O17" s="5"/>
      <c r="P17" s="16" t="s">
        <v>20</v>
      </c>
      <c r="Q17" s="16" t="s">
        <v>26</v>
      </c>
    </row>
    <row r="18" spans="1:17" s="10" customFormat="1" ht="17.45" customHeight="1" x14ac:dyDescent="0.2">
      <c r="A18" s="17"/>
      <c r="C18" s="12" t="s">
        <v>94</v>
      </c>
      <c r="D18" s="16" t="s">
        <v>44</v>
      </c>
      <c r="E18" s="15" t="s">
        <v>32</v>
      </c>
      <c r="F18" s="4"/>
      <c r="G18" s="11"/>
      <c r="H18" s="11"/>
      <c r="I18" s="13" t="str">
        <f t="shared" ca="1" si="0"/>
        <v/>
      </c>
      <c r="J18" s="11">
        <v>44474</v>
      </c>
      <c r="K18" s="14" t="str">
        <f t="shared" si="1"/>
        <v>out/21</v>
      </c>
      <c r="L18" s="4">
        <v>5</v>
      </c>
      <c r="M18" s="14">
        <f>IF(L18="","",Tabela1[[#This Row],[Nº de dias de Afastamento]]*24)</f>
        <v>120</v>
      </c>
      <c r="N18" s="16" t="s">
        <v>95</v>
      </c>
      <c r="O18" s="5"/>
      <c r="P18" s="16" t="s">
        <v>21</v>
      </c>
      <c r="Q18" s="16" t="s">
        <v>28</v>
      </c>
    </row>
    <row r="19" spans="1:17" s="10" customFormat="1" ht="17.45" customHeight="1" x14ac:dyDescent="0.2">
      <c r="A19" s="17"/>
    </row>
    <row r="20" spans="1:17" s="10" customFormat="1" ht="17.45" customHeight="1" x14ac:dyDescent="0.2">
      <c r="A20" s="17"/>
    </row>
    <row r="21" spans="1:17" s="10" customFormat="1" ht="17.45" customHeight="1" x14ac:dyDescent="0.2">
      <c r="A21" s="17"/>
    </row>
    <row r="22" spans="1:17" s="10" customFormat="1" ht="17.45" customHeight="1" x14ac:dyDescent="0.2">
      <c r="A22" s="17"/>
    </row>
    <row r="23" spans="1:17" s="10" customFormat="1" ht="17.45" customHeight="1" x14ac:dyDescent="0.2">
      <c r="A23" s="17"/>
    </row>
    <row r="24" spans="1:17" s="10" customFormat="1" ht="17.45" customHeight="1" x14ac:dyDescent="0.2">
      <c r="A24" s="17"/>
    </row>
    <row r="25" spans="1:17" s="10" customFormat="1" ht="17.45" customHeight="1" x14ac:dyDescent="0.2">
      <c r="A25" s="17"/>
    </row>
    <row r="26" spans="1:17" s="10" customFormat="1" ht="17.45" customHeight="1" x14ac:dyDescent="0.2">
      <c r="A26" s="17"/>
    </row>
    <row r="27" spans="1:17" s="10" customFormat="1" ht="17.45" customHeight="1" x14ac:dyDescent="0.2">
      <c r="A27" s="17"/>
    </row>
    <row r="28" spans="1:17" s="10" customFormat="1" ht="17.45" customHeight="1" x14ac:dyDescent="0.2">
      <c r="A28" s="17"/>
    </row>
    <row r="29" spans="1:17" s="10" customFormat="1" ht="17.45" customHeight="1" x14ac:dyDescent="0.2">
      <c r="A29" s="17"/>
    </row>
    <row r="30" spans="1:17" x14ac:dyDescent="0.2">
      <c r="A30" s="7"/>
    </row>
    <row r="31" spans="1:17" x14ac:dyDescent="0.2">
      <c r="A31" s="7"/>
    </row>
    <row r="32" spans="1:17" x14ac:dyDescent="0.2">
      <c r="A32" s="7"/>
    </row>
    <row r="33" spans="1:1" x14ac:dyDescent="0.2">
      <c r="A33" s="7"/>
    </row>
    <row r="34" spans="1:1" x14ac:dyDescent="0.2">
      <c r="A34" s="7"/>
    </row>
    <row r="35" spans="1:1" x14ac:dyDescent="0.2">
      <c r="A35" s="7"/>
    </row>
    <row r="36" spans="1:1" x14ac:dyDescent="0.2">
      <c r="A36" s="7"/>
    </row>
    <row r="37" spans="1:1" x14ac:dyDescent="0.2">
      <c r="A37" s="7"/>
    </row>
    <row r="38" spans="1:1" x14ac:dyDescent="0.2">
      <c r="A38" s="7"/>
    </row>
    <row r="39" spans="1:1" x14ac:dyDescent="0.2">
      <c r="A39" s="7"/>
    </row>
    <row r="40" spans="1:1" x14ac:dyDescent="0.2">
      <c r="A40" s="7"/>
    </row>
    <row r="41" spans="1:1" x14ac:dyDescent="0.2">
      <c r="A41" s="7"/>
    </row>
    <row r="42" spans="1:1" x14ac:dyDescent="0.2">
      <c r="A42" s="7"/>
    </row>
    <row r="43" spans="1:1" x14ac:dyDescent="0.2">
      <c r="A43" s="7"/>
    </row>
    <row r="44" spans="1:1" x14ac:dyDescent="0.2">
      <c r="A44" s="7"/>
    </row>
    <row r="45" spans="1:1" x14ac:dyDescent="0.2">
      <c r="A45" s="7"/>
    </row>
    <row r="46" spans="1:1" x14ac:dyDescent="0.2">
      <c r="A46" s="7"/>
    </row>
    <row r="47" spans="1:1" x14ac:dyDescent="0.2">
      <c r="A47" s="7"/>
    </row>
    <row r="48" spans="1:1" x14ac:dyDescent="0.2">
      <c r="A48" s="7"/>
    </row>
    <row r="49" spans="1:1" x14ac:dyDescent="0.2">
      <c r="A49" s="7"/>
    </row>
    <row r="50" spans="1:1" x14ac:dyDescent="0.2">
      <c r="A50" s="7"/>
    </row>
    <row r="51" spans="1:1" x14ac:dyDescent="0.2">
      <c r="A51" s="7"/>
    </row>
    <row r="52" spans="1:1" x14ac:dyDescent="0.2">
      <c r="A52" s="7"/>
    </row>
    <row r="53" spans="1:1" x14ac:dyDescent="0.2">
      <c r="A53" s="7"/>
    </row>
    <row r="54" spans="1:1" x14ac:dyDescent="0.2">
      <c r="A54" s="7"/>
    </row>
    <row r="55" spans="1:1" x14ac:dyDescent="0.2">
      <c r="A55" s="7"/>
    </row>
    <row r="56" spans="1:1" x14ac:dyDescent="0.2">
      <c r="A56" s="7"/>
    </row>
    <row r="57" spans="1:1" x14ac:dyDescent="0.2">
      <c r="A57" s="7"/>
    </row>
    <row r="58" spans="1:1" x14ac:dyDescent="0.2">
      <c r="A58" s="7"/>
    </row>
    <row r="59" spans="1:1" x14ac:dyDescent="0.2">
      <c r="A59" s="7"/>
    </row>
    <row r="60" spans="1:1" x14ac:dyDescent="0.2">
      <c r="A60" s="7"/>
    </row>
    <row r="61" spans="1:1" x14ac:dyDescent="0.2">
      <c r="A61" s="7"/>
    </row>
    <row r="62" spans="1:1" x14ac:dyDescent="0.2">
      <c r="A62" s="7"/>
    </row>
    <row r="63" spans="1:1" x14ac:dyDescent="0.2">
      <c r="A63" s="7"/>
    </row>
    <row r="64" spans="1:1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  <row r="71" spans="1:1" x14ac:dyDescent="0.2">
      <c r="A71" s="7"/>
    </row>
    <row r="72" spans="1:1" x14ac:dyDescent="0.2">
      <c r="A72" s="7"/>
    </row>
    <row r="73" spans="1:1" x14ac:dyDescent="0.2">
      <c r="A73" s="7"/>
    </row>
    <row r="74" spans="1:1" x14ac:dyDescent="0.2">
      <c r="A74" s="7"/>
    </row>
    <row r="75" spans="1:1" x14ac:dyDescent="0.2">
      <c r="A75" s="7"/>
    </row>
    <row r="76" spans="1:1" x14ac:dyDescent="0.2">
      <c r="A76" s="7"/>
    </row>
    <row r="77" spans="1:1" x14ac:dyDescent="0.2">
      <c r="A77" s="7"/>
    </row>
    <row r="78" spans="1:1" x14ac:dyDescent="0.2">
      <c r="A78" s="7"/>
    </row>
    <row r="79" spans="1:1" x14ac:dyDescent="0.2">
      <c r="A79" s="7"/>
    </row>
    <row r="80" spans="1:1" x14ac:dyDescent="0.2">
      <c r="A80" s="7"/>
    </row>
    <row r="81" spans="1:1" x14ac:dyDescent="0.2">
      <c r="A81" s="7"/>
    </row>
    <row r="82" spans="1:1" x14ac:dyDescent="0.2">
      <c r="A82" s="7"/>
    </row>
    <row r="83" spans="1:1" x14ac:dyDescent="0.2">
      <c r="A83" s="7"/>
    </row>
    <row r="84" spans="1:1" x14ac:dyDescent="0.2">
      <c r="A84" s="7"/>
    </row>
    <row r="85" spans="1:1" x14ac:dyDescent="0.2">
      <c r="A85" s="7"/>
    </row>
    <row r="86" spans="1:1" x14ac:dyDescent="0.2">
      <c r="A86" s="7"/>
    </row>
    <row r="87" spans="1:1" x14ac:dyDescent="0.2">
      <c r="A87" s="7"/>
    </row>
    <row r="88" spans="1:1" x14ac:dyDescent="0.2">
      <c r="A88" s="7"/>
    </row>
    <row r="89" spans="1:1" x14ac:dyDescent="0.2">
      <c r="A89" s="7"/>
    </row>
    <row r="90" spans="1:1" x14ac:dyDescent="0.2">
      <c r="A90" s="7"/>
    </row>
    <row r="91" spans="1:1" x14ac:dyDescent="0.2">
      <c r="A91" s="7"/>
    </row>
    <row r="92" spans="1:1" x14ac:dyDescent="0.2">
      <c r="A92" s="7"/>
    </row>
    <row r="93" spans="1:1" x14ac:dyDescent="0.2">
      <c r="A93" s="7"/>
    </row>
    <row r="94" spans="1:1" x14ac:dyDescent="0.2">
      <c r="A94" s="7"/>
    </row>
    <row r="95" spans="1:1" x14ac:dyDescent="0.2">
      <c r="A95" s="7"/>
    </row>
    <row r="96" spans="1:1" x14ac:dyDescent="0.2">
      <c r="A96" s="7"/>
    </row>
    <row r="97" spans="1:1" x14ac:dyDescent="0.2">
      <c r="A97" s="7"/>
    </row>
    <row r="98" spans="1:1" x14ac:dyDescent="0.2">
      <c r="A98" s="7"/>
    </row>
    <row r="99" spans="1:1" x14ac:dyDescent="0.2">
      <c r="A99" s="7"/>
    </row>
    <row r="100" spans="1:1" x14ac:dyDescent="0.2">
      <c r="A100" s="7"/>
    </row>
    <row r="101" spans="1:1" x14ac:dyDescent="0.2">
      <c r="A101" s="7"/>
    </row>
    <row r="102" spans="1:1" x14ac:dyDescent="0.2">
      <c r="A102" s="7"/>
    </row>
    <row r="103" spans="1:1" x14ac:dyDescent="0.2">
      <c r="A103" s="7"/>
    </row>
    <row r="104" spans="1:1" x14ac:dyDescent="0.2">
      <c r="A104" s="7"/>
    </row>
    <row r="105" spans="1:1" x14ac:dyDescent="0.2">
      <c r="A105" s="7"/>
    </row>
    <row r="106" spans="1:1" x14ac:dyDescent="0.2">
      <c r="A106" s="7"/>
    </row>
    <row r="107" spans="1:1" x14ac:dyDescent="0.2">
      <c r="A107" s="7"/>
    </row>
    <row r="108" spans="1:1" x14ac:dyDescent="0.2">
      <c r="A108" s="7"/>
    </row>
    <row r="109" spans="1:1" x14ac:dyDescent="0.2">
      <c r="A109" s="7"/>
    </row>
    <row r="110" spans="1:1" x14ac:dyDescent="0.2">
      <c r="A110" s="7"/>
    </row>
    <row r="111" spans="1:1" x14ac:dyDescent="0.2">
      <c r="A111" s="7"/>
    </row>
    <row r="112" spans="1:1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8" spans="1:1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0" spans="1:1" x14ac:dyDescent="0.2">
      <c r="A180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  <row r="227" spans="1:1" x14ac:dyDescent="0.2">
      <c r="A227" s="7"/>
    </row>
    <row r="228" spans="1:1" x14ac:dyDescent="0.2">
      <c r="A228" s="7"/>
    </row>
    <row r="229" spans="1:1" x14ac:dyDescent="0.2">
      <c r="A229" s="7"/>
    </row>
    <row r="230" spans="1:1" x14ac:dyDescent="0.2">
      <c r="A230" s="7"/>
    </row>
    <row r="231" spans="1:1" x14ac:dyDescent="0.2">
      <c r="A231" s="7"/>
    </row>
    <row r="232" spans="1:1" x14ac:dyDescent="0.2">
      <c r="A232" s="7"/>
    </row>
    <row r="233" spans="1:1" x14ac:dyDescent="0.2">
      <c r="A233" s="7"/>
    </row>
    <row r="234" spans="1:1" x14ac:dyDescent="0.2">
      <c r="A234" s="7"/>
    </row>
    <row r="235" spans="1:1" x14ac:dyDescent="0.2">
      <c r="A235" s="7"/>
    </row>
    <row r="236" spans="1:1" x14ac:dyDescent="0.2">
      <c r="A236" s="7"/>
    </row>
    <row r="237" spans="1:1" x14ac:dyDescent="0.2">
      <c r="A237" s="7"/>
    </row>
    <row r="238" spans="1:1" x14ac:dyDescent="0.2">
      <c r="A238" s="7"/>
    </row>
    <row r="239" spans="1:1" x14ac:dyDescent="0.2">
      <c r="A239" s="7"/>
    </row>
    <row r="240" spans="1:1" x14ac:dyDescent="0.2">
      <c r="A240" s="7"/>
    </row>
    <row r="241" spans="1:1" x14ac:dyDescent="0.2">
      <c r="A241" s="7"/>
    </row>
    <row r="242" spans="1:1" x14ac:dyDescent="0.2">
      <c r="A242" s="7"/>
    </row>
    <row r="243" spans="1:1" x14ac:dyDescent="0.2">
      <c r="A243" s="7"/>
    </row>
    <row r="244" spans="1:1" x14ac:dyDescent="0.2">
      <c r="A244" s="7"/>
    </row>
    <row r="245" spans="1:1" x14ac:dyDescent="0.2">
      <c r="A245" s="7"/>
    </row>
    <row r="246" spans="1:1" x14ac:dyDescent="0.2">
      <c r="A246" s="7"/>
    </row>
    <row r="247" spans="1:1" x14ac:dyDescent="0.2">
      <c r="A247" s="7"/>
    </row>
    <row r="248" spans="1:1" x14ac:dyDescent="0.2">
      <c r="A248" s="7"/>
    </row>
    <row r="249" spans="1:1" x14ac:dyDescent="0.2">
      <c r="A249" s="7"/>
    </row>
    <row r="250" spans="1:1" x14ac:dyDescent="0.2">
      <c r="A250" s="7"/>
    </row>
    <row r="251" spans="1:1" x14ac:dyDescent="0.2">
      <c r="A251" s="7"/>
    </row>
    <row r="252" spans="1:1" x14ac:dyDescent="0.2">
      <c r="A252" s="7"/>
    </row>
    <row r="253" spans="1:1" x14ac:dyDescent="0.2">
      <c r="A253" s="7"/>
    </row>
    <row r="254" spans="1:1" x14ac:dyDescent="0.2">
      <c r="A254" s="7"/>
    </row>
    <row r="255" spans="1:1" x14ac:dyDescent="0.2">
      <c r="A255" s="7"/>
    </row>
    <row r="256" spans="1:1" x14ac:dyDescent="0.2">
      <c r="A256" s="7"/>
    </row>
    <row r="257" spans="1:1" x14ac:dyDescent="0.2">
      <c r="A257" s="7"/>
    </row>
    <row r="258" spans="1:1" x14ac:dyDescent="0.2">
      <c r="A258" s="7"/>
    </row>
    <row r="259" spans="1:1" x14ac:dyDescent="0.2">
      <c r="A259" s="7"/>
    </row>
    <row r="260" spans="1:1" x14ac:dyDescent="0.2">
      <c r="A260" s="7"/>
    </row>
    <row r="261" spans="1:1" x14ac:dyDescent="0.2">
      <c r="A261" s="7"/>
    </row>
    <row r="262" spans="1:1" x14ac:dyDescent="0.2">
      <c r="A262" s="7"/>
    </row>
    <row r="263" spans="1:1" x14ac:dyDescent="0.2">
      <c r="A263" s="7"/>
    </row>
    <row r="264" spans="1:1" x14ac:dyDescent="0.2">
      <c r="A264" s="7"/>
    </row>
    <row r="265" spans="1:1" x14ac:dyDescent="0.2">
      <c r="A265" s="7"/>
    </row>
    <row r="266" spans="1:1" x14ac:dyDescent="0.2">
      <c r="A266" s="7"/>
    </row>
    <row r="267" spans="1:1" x14ac:dyDescent="0.2">
      <c r="A267" s="7"/>
    </row>
    <row r="268" spans="1:1" x14ac:dyDescent="0.2">
      <c r="A268" s="7"/>
    </row>
    <row r="269" spans="1:1" x14ac:dyDescent="0.2">
      <c r="A269" s="7"/>
    </row>
    <row r="270" spans="1:1" x14ac:dyDescent="0.2">
      <c r="A270" s="7"/>
    </row>
    <row r="271" spans="1:1" x14ac:dyDescent="0.2">
      <c r="A271" s="7"/>
    </row>
    <row r="272" spans="1:1" x14ac:dyDescent="0.2">
      <c r="A272" s="7"/>
    </row>
    <row r="273" spans="1:1" x14ac:dyDescent="0.2">
      <c r="A273" s="7"/>
    </row>
    <row r="274" spans="1:1" x14ac:dyDescent="0.2">
      <c r="A274" s="7"/>
    </row>
    <row r="275" spans="1:1" x14ac:dyDescent="0.2">
      <c r="A275" s="7"/>
    </row>
    <row r="276" spans="1:1" x14ac:dyDescent="0.2">
      <c r="A276" s="7"/>
    </row>
    <row r="277" spans="1:1" x14ac:dyDescent="0.2">
      <c r="A277" s="7"/>
    </row>
    <row r="278" spans="1:1" x14ac:dyDescent="0.2">
      <c r="A278" s="7"/>
    </row>
    <row r="279" spans="1:1" x14ac:dyDescent="0.2">
      <c r="A279" s="7"/>
    </row>
    <row r="280" spans="1:1" x14ac:dyDescent="0.2">
      <c r="A280" s="7"/>
    </row>
    <row r="281" spans="1:1" x14ac:dyDescent="0.2">
      <c r="A281" s="7"/>
    </row>
    <row r="282" spans="1:1" x14ac:dyDescent="0.2">
      <c r="A282" s="7"/>
    </row>
    <row r="283" spans="1:1" x14ac:dyDescent="0.2">
      <c r="A283" s="7"/>
    </row>
    <row r="284" spans="1:1" x14ac:dyDescent="0.2">
      <c r="A284" s="7"/>
    </row>
    <row r="285" spans="1:1" x14ac:dyDescent="0.2">
      <c r="A285" s="7"/>
    </row>
    <row r="286" spans="1:1" x14ac:dyDescent="0.2">
      <c r="A286" s="7"/>
    </row>
    <row r="287" spans="1:1" x14ac:dyDescent="0.2">
      <c r="A287" s="7"/>
    </row>
    <row r="288" spans="1:1" x14ac:dyDescent="0.2">
      <c r="A288" s="7"/>
    </row>
    <row r="289" spans="1:1" x14ac:dyDescent="0.2">
      <c r="A289" s="7"/>
    </row>
    <row r="290" spans="1:1" x14ac:dyDescent="0.2">
      <c r="A290" s="7"/>
    </row>
    <row r="291" spans="1:1" x14ac:dyDescent="0.2">
      <c r="A291" s="7"/>
    </row>
    <row r="292" spans="1:1" x14ac:dyDescent="0.2">
      <c r="A292" s="7"/>
    </row>
    <row r="293" spans="1:1" x14ac:dyDescent="0.2">
      <c r="A293" s="7"/>
    </row>
    <row r="294" spans="1:1" x14ac:dyDescent="0.2">
      <c r="A294" s="7"/>
    </row>
    <row r="295" spans="1:1" x14ac:dyDescent="0.2">
      <c r="A295" s="7"/>
    </row>
    <row r="296" spans="1:1" x14ac:dyDescent="0.2">
      <c r="A296" s="7"/>
    </row>
    <row r="297" spans="1:1" x14ac:dyDescent="0.2">
      <c r="A297" s="7"/>
    </row>
    <row r="298" spans="1:1" x14ac:dyDescent="0.2">
      <c r="A298" s="7"/>
    </row>
    <row r="299" spans="1:1" x14ac:dyDescent="0.2">
      <c r="A299" s="7"/>
    </row>
    <row r="300" spans="1:1" x14ac:dyDescent="0.2">
      <c r="A300" s="7"/>
    </row>
    <row r="301" spans="1:1" x14ac:dyDescent="0.2">
      <c r="A301" s="7"/>
    </row>
    <row r="302" spans="1:1" x14ac:dyDescent="0.2">
      <c r="A302" s="7"/>
    </row>
    <row r="303" spans="1:1" x14ac:dyDescent="0.2">
      <c r="A303" s="7"/>
    </row>
    <row r="304" spans="1:1" x14ac:dyDescent="0.2">
      <c r="A304" s="7"/>
    </row>
    <row r="305" spans="1:1" x14ac:dyDescent="0.2">
      <c r="A305" s="7"/>
    </row>
    <row r="306" spans="1:1" x14ac:dyDescent="0.2">
      <c r="A306" s="7"/>
    </row>
    <row r="307" spans="1:1" x14ac:dyDescent="0.2">
      <c r="A307" s="7"/>
    </row>
    <row r="308" spans="1:1" x14ac:dyDescent="0.2">
      <c r="A308" s="7"/>
    </row>
    <row r="309" spans="1:1" x14ac:dyDescent="0.2">
      <c r="A309" s="7"/>
    </row>
    <row r="310" spans="1:1" x14ac:dyDescent="0.2">
      <c r="A310" s="7"/>
    </row>
    <row r="311" spans="1:1" x14ac:dyDescent="0.2">
      <c r="A311" s="7"/>
    </row>
    <row r="312" spans="1:1" x14ac:dyDescent="0.2">
      <c r="A312" s="7"/>
    </row>
    <row r="313" spans="1:1" x14ac:dyDescent="0.2">
      <c r="A313" s="7"/>
    </row>
    <row r="314" spans="1:1" x14ac:dyDescent="0.2">
      <c r="A314" s="7"/>
    </row>
    <row r="315" spans="1:1" x14ac:dyDescent="0.2">
      <c r="A315" s="7"/>
    </row>
    <row r="316" spans="1:1" x14ac:dyDescent="0.2">
      <c r="A316" s="7"/>
    </row>
    <row r="317" spans="1:1" x14ac:dyDescent="0.2">
      <c r="A317" s="7"/>
    </row>
    <row r="318" spans="1:1" x14ac:dyDescent="0.2">
      <c r="A318" s="7"/>
    </row>
    <row r="319" spans="1:1" x14ac:dyDescent="0.2">
      <c r="A319" s="7"/>
    </row>
    <row r="320" spans="1:1" x14ac:dyDescent="0.2">
      <c r="A320" s="7"/>
    </row>
    <row r="321" spans="1:1" x14ac:dyDescent="0.2">
      <c r="A321" s="7"/>
    </row>
    <row r="322" spans="1:1" x14ac:dyDescent="0.2">
      <c r="A322" s="7"/>
    </row>
    <row r="323" spans="1:1" x14ac:dyDescent="0.2">
      <c r="A323" s="7"/>
    </row>
    <row r="324" spans="1:1" x14ac:dyDescent="0.2">
      <c r="A324" s="7"/>
    </row>
    <row r="325" spans="1:1" x14ac:dyDescent="0.2">
      <c r="A325" s="7"/>
    </row>
    <row r="326" spans="1:1" x14ac:dyDescent="0.2">
      <c r="A326" s="7"/>
    </row>
    <row r="327" spans="1:1" x14ac:dyDescent="0.2">
      <c r="A327" s="7"/>
    </row>
    <row r="328" spans="1:1" x14ac:dyDescent="0.2">
      <c r="A328" s="7"/>
    </row>
    <row r="329" spans="1:1" x14ac:dyDescent="0.2">
      <c r="A329" s="7"/>
    </row>
    <row r="330" spans="1:1" x14ac:dyDescent="0.2">
      <c r="A330" s="7"/>
    </row>
    <row r="331" spans="1:1" x14ac:dyDescent="0.2">
      <c r="A331" s="7"/>
    </row>
    <row r="332" spans="1:1" x14ac:dyDescent="0.2">
      <c r="A332" s="7"/>
    </row>
    <row r="333" spans="1:1" x14ac:dyDescent="0.2">
      <c r="A333" s="7"/>
    </row>
    <row r="334" spans="1:1" x14ac:dyDescent="0.2">
      <c r="A334" s="7"/>
    </row>
    <row r="335" spans="1:1" x14ac:dyDescent="0.2">
      <c r="A335" s="7"/>
    </row>
    <row r="336" spans="1:1" x14ac:dyDescent="0.2">
      <c r="A336" s="7"/>
    </row>
    <row r="337" spans="1:1" x14ac:dyDescent="0.2">
      <c r="A337" s="7"/>
    </row>
    <row r="338" spans="1:1" x14ac:dyDescent="0.2">
      <c r="A338" s="7"/>
    </row>
    <row r="339" spans="1:1" x14ac:dyDescent="0.2">
      <c r="A339" s="7"/>
    </row>
    <row r="340" spans="1:1" x14ac:dyDescent="0.2">
      <c r="A340" s="7"/>
    </row>
    <row r="341" spans="1:1" x14ac:dyDescent="0.2">
      <c r="A341" s="7"/>
    </row>
    <row r="342" spans="1:1" x14ac:dyDescent="0.2">
      <c r="A342" s="7"/>
    </row>
    <row r="343" spans="1:1" x14ac:dyDescent="0.2">
      <c r="A343" s="7"/>
    </row>
    <row r="344" spans="1:1" x14ac:dyDescent="0.2">
      <c r="A344" s="7"/>
    </row>
    <row r="345" spans="1:1" x14ac:dyDescent="0.2">
      <c r="A345" s="7"/>
    </row>
    <row r="346" spans="1:1" x14ac:dyDescent="0.2">
      <c r="A346" s="7"/>
    </row>
    <row r="347" spans="1:1" x14ac:dyDescent="0.2">
      <c r="A347" s="7"/>
    </row>
    <row r="348" spans="1:1" x14ac:dyDescent="0.2">
      <c r="A348" s="7"/>
    </row>
    <row r="349" spans="1:1" x14ac:dyDescent="0.2">
      <c r="A349" s="7"/>
    </row>
    <row r="350" spans="1:1" x14ac:dyDescent="0.2">
      <c r="A350" s="7"/>
    </row>
    <row r="351" spans="1:1" x14ac:dyDescent="0.2">
      <c r="A351" s="7"/>
    </row>
    <row r="352" spans="1:1" x14ac:dyDescent="0.2">
      <c r="A352" s="7"/>
    </row>
    <row r="353" spans="1:1" x14ac:dyDescent="0.2">
      <c r="A353" s="7"/>
    </row>
    <row r="354" spans="1:1" x14ac:dyDescent="0.2">
      <c r="A354" s="7"/>
    </row>
    <row r="355" spans="1:1" x14ac:dyDescent="0.2">
      <c r="A355" s="7"/>
    </row>
    <row r="356" spans="1:1" x14ac:dyDescent="0.2">
      <c r="A356" s="7"/>
    </row>
    <row r="357" spans="1:1" x14ac:dyDescent="0.2">
      <c r="A357" s="7"/>
    </row>
    <row r="358" spans="1:1" x14ac:dyDescent="0.2">
      <c r="A358" s="7"/>
    </row>
    <row r="359" spans="1:1" x14ac:dyDescent="0.2">
      <c r="A359" s="7"/>
    </row>
    <row r="360" spans="1:1" x14ac:dyDescent="0.2">
      <c r="A360" s="7"/>
    </row>
    <row r="361" spans="1:1" x14ac:dyDescent="0.2">
      <c r="A361" s="7"/>
    </row>
    <row r="362" spans="1:1" x14ac:dyDescent="0.2">
      <c r="A362" s="7"/>
    </row>
    <row r="363" spans="1:1" x14ac:dyDescent="0.2">
      <c r="A363" s="7"/>
    </row>
    <row r="364" spans="1:1" x14ac:dyDescent="0.2">
      <c r="A364" s="7"/>
    </row>
    <row r="365" spans="1:1" x14ac:dyDescent="0.2">
      <c r="A365" s="7"/>
    </row>
    <row r="366" spans="1:1" x14ac:dyDescent="0.2">
      <c r="A366" s="7"/>
    </row>
    <row r="367" spans="1:1" x14ac:dyDescent="0.2">
      <c r="A367" s="7"/>
    </row>
    <row r="368" spans="1:1" x14ac:dyDescent="0.2">
      <c r="A368" s="7"/>
    </row>
    <row r="369" spans="1:1" x14ac:dyDescent="0.2">
      <c r="A369" s="7"/>
    </row>
    <row r="370" spans="1:1" x14ac:dyDescent="0.2">
      <c r="A370" s="7"/>
    </row>
    <row r="371" spans="1:1" x14ac:dyDescent="0.2">
      <c r="A371" s="7"/>
    </row>
    <row r="372" spans="1:1" x14ac:dyDescent="0.2">
      <c r="A372" s="7"/>
    </row>
    <row r="373" spans="1:1" x14ac:dyDescent="0.2">
      <c r="A373" s="7"/>
    </row>
    <row r="374" spans="1:1" x14ac:dyDescent="0.2">
      <c r="A374" s="7"/>
    </row>
    <row r="375" spans="1:1" x14ac:dyDescent="0.2">
      <c r="A375" s="7"/>
    </row>
    <row r="376" spans="1:1" x14ac:dyDescent="0.2">
      <c r="A376" s="7"/>
    </row>
    <row r="377" spans="1:1" x14ac:dyDescent="0.2">
      <c r="A377" s="7"/>
    </row>
    <row r="378" spans="1:1" x14ac:dyDescent="0.2">
      <c r="A378" s="7"/>
    </row>
    <row r="379" spans="1:1" x14ac:dyDescent="0.2">
      <c r="A379" s="7"/>
    </row>
    <row r="380" spans="1:1" x14ac:dyDescent="0.2">
      <c r="A380" s="7"/>
    </row>
    <row r="381" spans="1:1" x14ac:dyDescent="0.2">
      <c r="A381" s="7"/>
    </row>
    <row r="382" spans="1:1" x14ac:dyDescent="0.2">
      <c r="A382" s="7"/>
    </row>
    <row r="383" spans="1:1" x14ac:dyDescent="0.2">
      <c r="A383" s="7"/>
    </row>
    <row r="384" spans="1:1" x14ac:dyDescent="0.2">
      <c r="A384" s="7"/>
    </row>
    <row r="385" spans="1:1" x14ac:dyDescent="0.2">
      <c r="A385" s="7"/>
    </row>
    <row r="386" spans="1:1" x14ac:dyDescent="0.2">
      <c r="A386" s="7"/>
    </row>
    <row r="387" spans="1:1" x14ac:dyDescent="0.2">
      <c r="A387" s="7"/>
    </row>
    <row r="388" spans="1:1" x14ac:dyDescent="0.2">
      <c r="A388" s="7"/>
    </row>
    <row r="389" spans="1:1" x14ac:dyDescent="0.2">
      <c r="A389" s="7"/>
    </row>
    <row r="390" spans="1:1" x14ac:dyDescent="0.2">
      <c r="A390" s="7"/>
    </row>
    <row r="391" spans="1:1" x14ac:dyDescent="0.2">
      <c r="A391" s="7"/>
    </row>
    <row r="392" spans="1:1" x14ac:dyDescent="0.2">
      <c r="A392" s="7"/>
    </row>
    <row r="393" spans="1:1" x14ac:dyDescent="0.2">
      <c r="A393" s="7"/>
    </row>
    <row r="394" spans="1:1" x14ac:dyDescent="0.2">
      <c r="A394" s="7"/>
    </row>
    <row r="395" spans="1:1" x14ac:dyDescent="0.2">
      <c r="A395" s="7"/>
    </row>
    <row r="396" spans="1:1" x14ac:dyDescent="0.2">
      <c r="A396" s="7"/>
    </row>
    <row r="397" spans="1:1" x14ac:dyDescent="0.2">
      <c r="A397" s="7"/>
    </row>
    <row r="398" spans="1:1" x14ac:dyDescent="0.2">
      <c r="A398" s="7"/>
    </row>
    <row r="399" spans="1:1" x14ac:dyDescent="0.2">
      <c r="A399" s="7"/>
    </row>
    <row r="400" spans="1:1" x14ac:dyDescent="0.2">
      <c r="A400" s="7"/>
    </row>
    <row r="401" spans="1:1" x14ac:dyDescent="0.2">
      <c r="A401" s="7"/>
    </row>
    <row r="402" spans="1:1" x14ac:dyDescent="0.2">
      <c r="A402" s="7"/>
    </row>
    <row r="403" spans="1:1" x14ac:dyDescent="0.2">
      <c r="A403" s="7"/>
    </row>
    <row r="404" spans="1:1" x14ac:dyDescent="0.2">
      <c r="A404" s="7"/>
    </row>
    <row r="405" spans="1:1" x14ac:dyDescent="0.2">
      <c r="A405" s="7"/>
    </row>
    <row r="406" spans="1:1" x14ac:dyDescent="0.2">
      <c r="A406" s="7"/>
    </row>
    <row r="407" spans="1:1" x14ac:dyDescent="0.2">
      <c r="A407" s="7"/>
    </row>
    <row r="408" spans="1:1" x14ac:dyDescent="0.2">
      <c r="A408" s="7"/>
    </row>
    <row r="409" spans="1:1" x14ac:dyDescent="0.2">
      <c r="A409" s="7"/>
    </row>
    <row r="410" spans="1:1" x14ac:dyDescent="0.2">
      <c r="A410" s="7"/>
    </row>
    <row r="411" spans="1:1" x14ac:dyDescent="0.2">
      <c r="A411" s="7"/>
    </row>
    <row r="412" spans="1:1" x14ac:dyDescent="0.2">
      <c r="A412" s="7"/>
    </row>
    <row r="413" spans="1:1" x14ac:dyDescent="0.2">
      <c r="A413" s="7"/>
    </row>
    <row r="414" spans="1:1" x14ac:dyDescent="0.2">
      <c r="A414" s="7"/>
    </row>
    <row r="415" spans="1:1" x14ac:dyDescent="0.2">
      <c r="A415" s="7"/>
    </row>
    <row r="416" spans="1:1" x14ac:dyDescent="0.2">
      <c r="A416" s="7"/>
    </row>
    <row r="417" spans="1:1" x14ac:dyDescent="0.2">
      <c r="A417" s="7"/>
    </row>
    <row r="418" spans="1:1" x14ac:dyDescent="0.2">
      <c r="A418" s="7"/>
    </row>
    <row r="419" spans="1:1" x14ac:dyDescent="0.2">
      <c r="A419" s="7"/>
    </row>
    <row r="420" spans="1:1" x14ac:dyDescent="0.2">
      <c r="A420" s="7"/>
    </row>
    <row r="421" spans="1:1" x14ac:dyDescent="0.2">
      <c r="A421" s="7"/>
    </row>
    <row r="422" spans="1:1" x14ac:dyDescent="0.2">
      <c r="A422" s="7"/>
    </row>
    <row r="423" spans="1:1" x14ac:dyDescent="0.2">
      <c r="A423" s="7"/>
    </row>
    <row r="424" spans="1:1" x14ac:dyDescent="0.2">
      <c r="A424" s="7"/>
    </row>
    <row r="425" spans="1:1" x14ac:dyDescent="0.2">
      <c r="A425" s="7"/>
    </row>
    <row r="426" spans="1:1" x14ac:dyDescent="0.2">
      <c r="A426" s="7"/>
    </row>
    <row r="427" spans="1:1" x14ac:dyDescent="0.2">
      <c r="A427" s="7"/>
    </row>
    <row r="428" spans="1:1" x14ac:dyDescent="0.2">
      <c r="A428" s="7"/>
    </row>
    <row r="429" spans="1:1" x14ac:dyDescent="0.2">
      <c r="A429" s="7"/>
    </row>
    <row r="430" spans="1:1" x14ac:dyDescent="0.2">
      <c r="A430" s="7"/>
    </row>
    <row r="431" spans="1:1" x14ac:dyDescent="0.2">
      <c r="A431" s="7"/>
    </row>
    <row r="432" spans="1:1" x14ac:dyDescent="0.2">
      <c r="A432" s="7"/>
    </row>
    <row r="433" spans="1:1" x14ac:dyDescent="0.2">
      <c r="A433" s="7"/>
    </row>
    <row r="434" spans="1:1" x14ac:dyDescent="0.2">
      <c r="A434" s="7"/>
    </row>
    <row r="435" spans="1:1" x14ac:dyDescent="0.2">
      <c r="A435" s="7"/>
    </row>
    <row r="436" spans="1:1" x14ac:dyDescent="0.2">
      <c r="A436" s="7"/>
    </row>
    <row r="437" spans="1:1" x14ac:dyDescent="0.2">
      <c r="A437" s="7"/>
    </row>
    <row r="438" spans="1:1" x14ac:dyDescent="0.2">
      <c r="A438" s="7"/>
    </row>
    <row r="439" spans="1:1" x14ac:dyDescent="0.2">
      <c r="A439" s="7"/>
    </row>
    <row r="440" spans="1:1" x14ac:dyDescent="0.2">
      <c r="A440" s="7"/>
    </row>
    <row r="441" spans="1:1" x14ac:dyDescent="0.2">
      <c r="A441" s="7"/>
    </row>
    <row r="442" spans="1:1" x14ac:dyDescent="0.2">
      <c r="A442" s="7"/>
    </row>
    <row r="443" spans="1:1" x14ac:dyDescent="0.2">
      <c r="A443" s="7"/>
    </row>
    <row r="444" spans="1:1" x14ac:dyDescent="0.2">
      <c r="A444" s="7"/>
    </row>
    <row r="445" spans="1:1" x14ac:dyDescent="0.2">
      <c r="A445" s="7"/>
    </row>
    <row r="446" spans="1:1" x14ac:dyDescent="0.2">
      <c r="A446" s="7"/>
    </row>
    <row r="447" spans="1:1" x14ac:dyDescent="0.2">
      <c r="A447" s="7"/>
    </row>
    <row r="448" spans="1:1" x14ac:dyDescent="0.2">
      <c r="A448" s="7"/>
    </row>
    <row r="449" spans="1:1" x14ac:dyDescent="0.2">
      <c r="A449" s="7"/>
    </row>
    <row r="450" spans="1:1" x14ac:dyDescent="0.2">
      <c r="A450" s="7"/>
    </row>
    <row r="451" spans="1:1" x14ac:dyDescent="0.2">
      <c r="A451" s="7"/>
    </row>
    <row r="452" spans="1:1" x14ac:dyDescent="0.2">
      <c r="A452" s="7"/>
    </row>
    <row r="453" spans="1:1" x14ac:dyDescent="0.2">
      <c r="A453" s="7"/>
    </row>
    <row r="454" spans="1:1" x14ac:dyDescent="0.2">
      <c r="A454" s="7"/>
    </row>
    <row r="455" spans="1:1" x14ac:dyDescent="0.2">
      <c r="A455" s="7"/>
    </row>
    <row r="456" spans="1:1" x14ac:dyDescent="0.2">
      <c r="A456" s="7"/>
    </row>
    <row r="457" spans="1:1" x14ac:dyDescent="0.2">
      <c r="A457" s="7"/>
    </row>
    <row r="458" spans="1:1" x14ac:dyDescent="0.2">
      <c r="A458" s="7"/>
    </row>
    <row r="459" spans="1:1" x14ac:dyDescent="0.2">
      <c r="A459" s="7"/>
    </row>
    <row r="460" spans="1:1" x14ac:dyDescent="0.2">
      <c r="A460" s="7"/>
    </row>
    <row r="461" spans="1:1" x14ac:dyDescent="0.2">
      <c r="A461" s="7"/>
    </row>
    <row r="462" spans="1:1" x14ac:dyDescent="0.2">
      <c r="A462" s="7"/>
    </row>
    <row r="463" spans="1:1" x14ac:dyDescent="0.2">
      <c r="A463" s="7"/>
    </row>
    <row r="464" spans="1:1" x14ac:dyDescent="0.2">
      <c r="A464" s="7"/>
    </row>
    <row r="465" spans="1:1" x14ac:dyDescent="0.2">
      <c r="A465" s="7"/>
    </row>
    <row r="466" spans="1:1" x14ac:dyDescent="0.2">
      <c r="A466" s="7"/>
    </row>
    <row r="467" spans="1:1" x14ac:dyDescent="0.2">
      <c r="A467" s="7"/>
    </row>
    <row r="468" spans="1:1" x14ac:dyDescent="0.2">
      <c r="A468" s="7"/>
    </row>
    <row r="469" spans="1:1" x14ac:dyDescent="0.2">
      <c r="A469" s="7"/>
    </row>
    <row r="470" spans="1:1" x14ac:dyDescent="0.2">
      <c r="A470" s="7"/>
    </row>
    <row r="471" spans="1:1" x14ac:dyDescent="0.2">
      <c r="A471" s="7"/>
    </row>
    <row r="472" spans="1:1" x14ac:dyDescent="0.2">
      <c r="A472" s="7"/>
    </row>
    <row r="473" spans="1:1" x14ac:dyDescent="0.2">
      <c r="A473" s="7"/>
    </row>
    <row r="474" spans="1:1" x14ac:dyDescent="0.2">
      <c r="A474" s="7"/>
    </row>
    <row r="475" spans="1:1" x14ac:dyDescent="0.2">
      <c r="A475" s="7"/>
    </row>
    <row r="476" spans="1:1" x14ac:dyDescent="0.2">
      <c r="A476" s="7"/>
    </row>
    <row r="477" spans="1:1" x14ac:dyDescent="0.2">
      <c r="A477" s="7"/>
    </row>
    <row r="478" spans="1:1" x14ac:dyDescent="0.2">
      <c r="A478" s="7"/>
    </row>
    <row r="479" spans="1:1" x14ac:dyDescent="0.2">
      <c r="A479" s="7"/>
    </row>
    <row r="480" spans="1:1" x14ac:dyDescent="0.2">
      <c r="A480" s="7"/>
    </row>
    <row r="481" spans="1:1" x14ac:dyDescent="0.2">
      <c r="A481" s="7"/>
    </row>
    <row r="482" spans="1:1" x14ac:dyDescent="0.2">
      <c r="A482" s="7"/>
    </row>
    <row r="483" spans="1:1" x14ac:dyDescent="0.2">
      <c r="A483" s="7"/>
    </row>
    <row r="484" spans="1:1" x14ac:dyDescent="0.2">
      <c r="A484" s="7"/>
    </row>
    <row r="485" spans="1:1" x14ac:dyDescent="0.2">
      <c r="A485" s="7"/>
    </row>
    <row r="486" spans="1:1" x14ac:dyDescent="0.2">
      <c r="A486" s="7"/>
    </row>
    <row r="487" spans="1:1" x14ac:dyDescent="0.2">
      <c r="A487" s="7"/>
    </row>
    <row r="488" spans="1:1" x14ac:dyDescent="0.2">
      <c r="A488" s="7"/>
    </row>
    <row r="489" spans="1:1" x14ac:dyDescent="0.2">
      <c r="A489" s="7"/>
    </row>
    <row r="490" spans="1:1" x14ac:dyDescent="0.2">
      <c r="A490" s="7"/>
    </row>
    <row r="491" spans="1:1" x14ac:dyDescent="0.2">
      <c r="A491" s="7"/>
    </row>
    <row r="492" spans="1:1" x14ac:dyDescent="0.2">
      <c r="A492" s="7"/>
    </row>
    <row r="493" spans="1:1" x14ac:dyDescent="0.2">
      <c r="A493" s="7"/>
    </row>
    <row r="494" spans="1:1" x14ac:dyDescent="0.2">
      <c r="A494" s="7"/>
    </row>
    <row r="495" spans="1:1" x14ac:dyDescent="0.2">
      <c r="A495" s="7"/>
    </row>
    <row r="496" spans="1:1" x14ac:dyDescent="0.2">
      <c r="A496" s="7"/>
    </row>
    <row r="497" spans="1:1" x14ac:dyDescent="0.2">
      <c r="A497" s="7"/>
    </row>
    <row r="498" spans="1:1" x14ac:dyDescent="0.2">
      <c r="A498" s="7"/>
    </row>
    <row r="499" spans="1:1" x14ac:dyDescent="0.2">
      <c r="A499" s="7"/>
    </row>
    <row r="500" spans="1:1" x14ac:dyDescent="0.2">
      <c r="A500" s="7"/>
    </row>
    <row r="501" spans="1:1" x14ac:dyDescent="0.2">
      <c r="A501" s="7"/>
    </row>
    <row r="502" spans="1:1" x14ac:dyDescent="0.2">
      <c r="A502" s="7"/>
    </row>
    <row r="503" spans="1:1" x14ac:dyDescent="0.2">
      <c r="A503" s="7"/>
    </row>
    <row r="504" spans="1:1" x14ac:dyDescent="0.2">
      <c r="A504" s="7"/>
    </row>
    <row r="505" spans="1:1" x14ac:dyDescent="0.2">
      <c r="A505" s="7"/>
    </row>
    <row r="506" spans="1:1" x14ac:dyDescent="0.2">
      <c r="A506" s="7"/>
    </row>
    <row r="507" spans="1:1" x14ac:dyDescent="0.2">
      <c r="A507" s="7"/>
    </row>
    <row r="508" spans="1:1" x14ac:dyDescent="0.2">
      <c r="A508" s="7"/>
    </row>
    <row r="509" spans="1:1" x14ac:dyDescent="0.2">
      <c r="A509" s="7"/>
    </row>
    <row r="510" spans="1:1" x14ac:dyDescent="0.2">
      <c r="A510" s="7"/>
    </row>
    <row r="511" spans="1:1" x14ac:dyDescent="0.2">
      <c r="A511" s="7"/>
    </row>
    <row r="512" spans="1:1" x14ac:dyDescent="0.2">
      <c r="A512" s="7"/>
    </row>
    <row r="513" spans="1:1" x14ac:dyDescent="0.2">
      <c r="A513" s="7"/>
    </row>
    <row r="514" spans="1:1" x14ac:dyDescent="0.2">
      <c r="A514" s="7"/>
    </row>
    <row r="515" spans="1:1" x14ac:dyDescent="0.2">
      <c r="A515" s="7"/>
    </row>
    <row r="516" spans="1:1" x14ac:dyDescent="0.2">
      <c r="A516" s="7"/>
    </row>
    <row r="517" spans="1:1" x14ac:dyDescent="0.2">
      <c r="A517" s="7"/>
    </row>
    <row r="518" spans="1:1" x14ac:dyDescent="0.2">
      <c r="A518" s="7"/>
    </row>
    <row r="519" spans="1:1" x14ac:dyDescent="0.2">
      <c r="A519" s="7"/>
    </row>
    <row r="520" spans="1:1" x14ac:dyDescent="0.2">
      <c r="A520" s="7"/>
    </row>
    <row r="521" spans="1:1" x14ac:dyDescent="0.2">
      <c r="A521" s="7"/>
    </row>
    <row r="522" spans="1:1" x14ac:dyDescent="0.2">
      <c r="A522" s="7"/>
    </row>
    <row r="523" spans="1:1" x14ac:dyDescent="0.2">
      <c r="A523" s="7"/>
    </row>
    <row r="524" spans="1:1" x14ac:dyDescent="0.2">
      <c r="A524" s="7"/>
    </row>
    <row r="525" spans="1:1" x14ac:dyDescent="0.2">
      <c r="A525" s="7"/>
    </row>
    <row r="526" spans="1:1" x14ac:dyDescent="0.2">
      <c r="A526" s="7"/>
    </row>
    <row r="527" spans="1:1" x14ac:dyDescent="0.2">
      <c r="A527" s="7"/>
    </row>
    <row r="528" spans="1:1" x14ac:dyDescent="0.2">
      <c r="A528" s="7"/>
    </row>
    <row r="529" spans="1:1" x14ac:dyDescent="0.2">
      <c r="A529" s="7"/>
    </row>
    <row r="530" spans="1:1" x14ac:dyDescent="0.2">
      <c r="A530" s="7"/>
    </row>
    <row r="531" spans="1:1" x14ac:dyDescent="0.2">
      <c r="A531" s="7"/>
    </row>
    <row r="532" spans="1:1" x14ac:dyDescent="0.2">
      <c r="A532" s="7"/>
    </row>
  </sheetData>
  <mergeCells count="1">
    <mergeCell ref="K2:P2"/>
  </mergeCells>
  <dataValidations count="2">
    <dataValidation type="list" allowBlank="1" showInputMessage="1" showErrorMessage="1" sqref="D5:D18" xr:uid="{6F52844B-A88F-49B1-9BEC-317CF7B60185}">
      <formula1>"M,F"</formula1>
    </dataValidation>
    <dataValidation type="list" allowBlank="1" showInputMessage="1" showErrorMessage="1" sqref="N5:N18" xr:uid="{4CCBB378-EEA1-486E-B2B6-D4D1ED20DBD3}">
      <formula1>"Sim,Não"</formula1>
    </dataValidation>
  </dataValidations>
  <pageMargins left="0.511811024" right="0.511811024" top="0.78740157499999996" bottom="0.78740157499999996" header="0.31496062000000002" footer="0.31496062000000002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A5E2BE-423A-4EF3-A9B0-AB178F3ABFBE}">
          <x14:formula1>
            <xm:f>Cadastros!$K$5:$K$14</xm:f>
          </x14:formula1>
          <xm:sqref>E5:E18</xm:sqref>
        </x14:dataValidation>
        <x14:dataValidation type="list" allowBlank="1" showInputMessage="1" showErrorMessage="1" xr:uid="{F528ED34-F5DF-4760-89ED-2AB2F8720780}">
          <x14:formula1>
            <xm:f>Cadastros!$C$5:$C$9</xm:f>
          </x14:formula1>
          <xm:sqref>P5:P18</xm:sqref>
        </x14:dataValidation>
        <x14:dataValidation type="list" allowBlank="1" showInputMessage="1" showErrorMessage="1" xr:uid="{D7951115-5AC9-4059-9A96-423FE79E0D38}">
          <x14:formula1>
            <xm:f>Cadastros!$G$5:$G$13</xm:f>
          </x14:formula1>
          <xm:sqref>Q5:Q18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04078-7446-4CBB-BFD5-8CCF1749858F}">
  <sheetPr>
    <tabColor theme="1" tint="0.249977111117893"/>
  </sheetPr>
  <dimension ref="A1:AA24"/>
  <sheetViews>
    <sheetView showGridLines="0" workbookViewId="0"/>
  </sheetViews>
  <sheetFormatPr defaultColWidth="8.85546875" defaultRowHeight="12.75" x14ac:dyDescent="0.2"/>
  <cols>
    <col min="1" max="1" width="1.7109375" style="32" customWidth="1"/>
    <col min="2" max="2" width="3.28515625" style="32" customWidth="1"/>
    <col min="3" max="3" width="25.140625" style="32" customWidth="1"/>
    <col min="4" max="27" width="8.42578125" style="32" customWidth="1"/>
    <col min="28" max="16384" width="8.85546875" style="32"/>
  </cols>
  <sheetData>
    <row r="1" spans="1:27" ht="35.450000000000003" customHeight="1" x14ac:dyDescent="0.35">
      <c r="A1" s="31"/>
      <c r="C1" s="8" t="s">
        <v>107</v>
      </c>
    </row>
    <row r="2" spans="1:27" ht="18" customHeight="1" x14ac:dyDescent="0.2">
      <c r="A2" s="31"/>
    </row>
    <row r="3" spans="1:27" s="34" customFormat="1" ht="18.600000000000001" customHeight="1" x14ac:dyDescent="0.2">
      <c r="A3" s="33"/>
      <c r="D3" s="53" t="s">
        <v>52</v>
      </c>
      <c r="E3" s="53" t="s">
        <v>53</v>
      </c>
      <c r="F3" s="53" t="s">
        <v>54</v>
      </c>
      <c r="G3" s="53" t="s">
        <v>55</v>
      </c>
      <c r="H3" s="53" t="s">
        <v>56</v>
      </c>
      <c r="I3" s="53" t="s">
        <v>57</v>
      </c>
      <c r="J3" s="53" t="s">
        <v>58</v>
      </c>
      <c r="K3" s="53" t="s">
        <v>59</v>
      </c>
      <c r="L3" s="53" t="s">
        <v>46</v>
      </c>
      <c r="M3" s="53" t="s">
        <v>60</v>
      </c>
      <c r="N3" s="53" t="s">
        <v>61</v>
      </c>
      <c r="O3" s="53" t="s">
        <v>62</v>
      </c>
      <c r="P3" s="53" t="s">
        <v>63</v>
      </c>
      <c r="Q3" s="53" t="s">
        <v>64</v>
      </c>
      <c r="R3" s="53" t="s">
        <v>65</v>
      </c>
      <c r="S3" s="53" t="s">
        <v>66</v>
      </c>
      <c r="T3" s="53" t="s">
        <v>67</v>
      </c>
      <c r="U3" s="53" t="s">
        <v>68</v>
      </c>
      <c r="V3" s="53" t="s">
        <v>69</v>
      </c>
      <c r="W3" s="53" t="s">
        <v>70</v>
      </c>
      <c r="X3" s="53" t="s">
        <v>71</v>
      </c>
      <c r="Y3" s="53" t="s">
        <v>72</v>
      </c>
      <c r="Z3" s="53" t="s">
        <v>73</v>
      </c>
      <c r="AA3" s="53" t="s">
        <v>74</v>
      </c>
    </row>
    <row r="4" spans="1:27" s="34" customFormat="1" ht="39.6" customHeight="1" x14ac:dyDescent="0.2">
      <c r="A4" s="33"/>
      <c r="C4" s="50" t="s">
        <v>2</v>
      </c>
      <c r="D4" s="37">
        <v>220</v>
      </c>
      <c r="E4" s="37">
        <v>220</v>
      </c>
      <c r="F4" s="37">
        <v>220</v>
      </c>
      <c r="G4" s="37">
        <v>220</v>
      </c>
      <c r="H4" s="37">
        <v>220</v>
      </c>
      <c r="I4" s="37">
        <v>220</v>
      </c>
      <c r="J4" s="37">
        <v>220</v>
      </c>
      <c r="K4" s="37">
        <v>220</v>
      </c>
      <c r="L4" s="37">
        <v>220</v>
      </c>
      <c r="M4" s="37">
        <v>220</v>
      </c>
      <c r="N4" s="37">
        <v>220</v>
      </c>
      <c r="O4" s="37">
        <v>220</v>
      </c>
      <c r="P4" s="38">
        <v>220</v>
      </c>
      <c r="Q4" s="38">
        <v>220</v>
      </c>
      <c r="R4" s="38">
        <v>220</v>
      </c>
      <c r="S4" s="38">
        <v>220</v>
      </c>
      <c r="T4" s="38">
        <v>220</v>
      </c>
      <c r="U4" s="38">
        <v>220</v>
      </c>
      <c r="V4" s="38">
        <v>220</v>
      </c>
      <c r="W4" s="38">
        <v>220</v>
      </c>
      <c r="X4" s="38">
        <v>220</v>
      </c>
      <c r="Y4" s="38">
        <v>220</v>
      </c>
      <c r="Z4" s="38">
        <v>220</v>
      </c>
      <c r="AA4" s="38">
        <v>220</v>
      </c>
    </row>
    <row r="5" spans="1:27" s="34" customFormat="1" ht="39.6" customHeight="1" x14ac:dyDescent="0.2">
      <c r="A5" s="33"/>
      <c r="C5" s="50" t="s">
        <v>0</v>
      </c>
      <c r="D5" s="37">
        <v>130</v>
      </c>
      <c r="E5" s="37">
        <v>130</v>
      </c>
      <c r="F5" s="37">
        <v>130</v>
      </c>
      <c r="G5" s="37">
        <v>130</v>
      </c>
      <c r="H5" s="37">
        <v>130</v>
      </c>
      <c r="I5" s="37">
        <v>130</v>
      </c>
      <c r="J5" s="37">
        <v>130</v>
      </c>
      <c r="K5" s="37">
        <v>130</v>
      </c>
      <c r="L5" s="37">
        <v>130</v>
      </c>
      <c r="M5" s="37">
        <v>130</v>
      </c>
      <c r="N5" s="37">
        <v>130</v>
      </c>
      <c r="O5" s="37">
        <v>130</v>
      </c>
      <c r="P5" s="38">
        <v>145</v>
      </c>
      <c r="Q5" s="38">
        <v>145</v>
      </c>
      <c r="R5" s="38">
        <v>145</v>
      </c>
      <c r="S5" s="38">
        <v>145</v>
      </c>
      <c r="T5" s="38">
        <v>145</v>
      </c>
      <c r="U5" s="38">
        <v>145</v>
      </c>
      <c r="V5" s="38">
        <v>145</v>
      </c>
      <c r="W5" s="38">
        <v>145</v>
      </c>
      <c r="X5" s="38">
        <v>145</v>
      </c>
      <c r="Y5" s="38">
        <v>145</v>
      </c>
      <c r="Z5" s="38">
        <v>145</v>
      </c>
      <c r="AA5" s="38">
        <v>145</v>
      </c>
    </row>
    <row r="6" spans="1:27" s="34" customFormat="1" ht="39.6" customHeight="1" x14ac:dyDescent="0.2">
      <c r="A6" s="33"/>
      <c r="C6" s="51" t="s">
        <v>29</v>
      </c>
      <c r="D6" s="39">
        <f>D5*D4</f>
        <v>28600</v>
      </c>
      <c r="E6" s="39">
        <f t="shared" ref="E6:O6" si="0">E5*E4</f>
        <v>28600</v>
      </c>
      <c r="F6" s="39">
        <f t="shared" si="0"/>
        <v>28600</v>
      </c>
      <c r="G6" s="39">
        <f t="shared" si="0"/>
        <v>28600</v>
      </c>
      <c r="H6" s="39">
        <f t="shared" si="0"/>
        <v>28600</v>
      </c>
      <c r="I6" s="39">
        <f t="shared" si="0"/>
        <v>28600</v>
      </c>
      <c r="J6" s="39">
        <f t="shared" si="0"/>
        <v>28600</v>
      </c>
      <c r="K6" s="39">
        <f t="shared" si="0"/>
        <v>28600</v>
      </c>
      <c r="L6" s="39">
        <f t="shared" si="0"/>
        <v>28600</v>
      </c>
      <c r="M6" s="39">
        <f t="shared" si="0"/>
        <v>28600</v>
      </c>
      <c r="N6" s="39">
        <f t="shared" si="0"/>
        <v>28600</v>
      </c>
      <c r="O6" s="39">
        <f t="shared" si="0"/>
        <v>28600</v>
      </c>
      <c r="P6" s="39">
        <f t="shared" ref="P6" si="1">P5*P4</f>
        <v>31900</v>
      </c>
      <c r="Q6" s="39">
        <f t="shared" ref="Q6" si="2">Q5*Q4</f>
        <v>31900</v>
      </c>
      <c r="R6" s="39">
        <f t="shared" ref="R6" si="3">R5*R4</f>
        <v>31900</v>
      </c>
      <c r="S6" s="39">
        <f t="shared" ref="S6" si="4">S5*S4</f>
        <v>31900</v>
      </c>
      <c r="T6" s="39">
        <f t="shared" ref="T6" si="5">T5*T4</f>
        <v>31900</v>
      </c>
      <c r="U6" s="39">
        <f t="shared" ref="U6" si="6">U5*U4</f>
        <v>31900</v>
      </c>
      <c r="V6" s="39">
        <f t="shared" ref="V6" si="7">V5*V4</f>
        <v>31900</v>
      </c>
      <c r="W6" s="39">
        <f t="shared" ref="W6" si="8">W5*W4</f>
        <v>31900</v>
      </c>
      <c r="X6" s="39">
        <f t="shared" ref="X6" si="9">X5*X4</f>
        <v>31900</v>
      </c>
      <c r="Y6" s="39">
        <f t="shared" ref="Y6" si="10">Y5*Y4</f>
        <v>31900</v>
      </c>
      <c r="Z6" s="39">
        <f t="shared" ref="Z6" si="11">Z5*Z4</f>
        <v>31900</v>
      </c>
      <c r="AA6" s="39">
        <f t="shared" ref="AA6" si="12">AA5*AA4</f>
        <v>31900</v>
      </c>
    </row>
    <row r="7" spans="1:27" s="27" customFormat="1" ht="39.6" customHeight="1" x14ac:dyDescent="0.2">
      <c r="A7" s="35"/>
      <c r="C7" s="52" t="s">
        <v>77</v>
      </c>
      <c r="D7" s="36">
        <v>0.02</v>
      </c>
      <c r="E7" s="36">
        <v>0.02</v>
      </c>
      <c r="F7" s="36">
        <v>0.02</v>
      </c>
      <c r="G7" s="36">
        <v>0.02</v>
      </c>
      <c r="H7" s="36">
        <v>0.02</v>
      </c>
      <c r="I7" s="36">
        <v>0.02</v>
      </c>
      <c r="J7" s="36">
        <v>0.02</v>
      </c>
      <c r="K7" s="36">
        <v>0.02</v>
      </c>
      <c r="L7" s="36">
        <v>0.02</v>
      </c>
      <c r="M7" s="36">
        <v>0.02</v>
      </c>
      <c r="N7" s="36">
        <v>0.02</v>
      </c>
      <c r="O7" s="36">
        <v>0.02</v>
      </c>
      <c r="P7" s="36">
        <v>0.02</v>
      </c>
      <c r="Q7" s="36">
        <v>0.02</v>
      </c>
      <c r="R7" s="36">
        <v>0.02</v>
      </c>
      <c r="S7" s="36">
        <v>0.02</v>
      </c>
      <c r="T7" s="36">
        <v>0.02</v>
      </c>
      <c r="U7" s="36">
        <v>0.02</v>
      </c>
      <c r="V7" s="36">
        <v>0.02</v>
      </c>
      <c r="W7" s="36">
        <v>0.02</v>
      </c>
      <c r="X7" s="36">
        <v>0.02</v>
      </c>
      <c r="Y7" s="36">
        <v>0.02</v>
      </c>
      <c r="Z7" s="36">
        <v>0.02</v>
      </c>
      <c r="AA7" s="36">
        <v>0.02</v>
      </c>
    </row>
    <row r="8" spans="1:27" s="34" customFormat="1" ht="39.6" customHeight="1" thickBot="1" x14ac:dyDescent="0.25">
      <c r="A8" s="33"/>
      <c r="C8" s="64" t="s">
        <v>104</v>
      </c>
      <c r="D8" s="65">
        <f>SUMIFS('Base Absenteísmo'!$M:$M,'Base Absenteísmo'!$K:$K,'Inputs para Cálculo'!D3)</f>
        <v>0</v>
      </c>
      <c r="E8" s="65">
        <f>SUMIFS('Base Absenteísmo'!$M:$M,'Base Absenteísmo'!$K:$K,'Inputs para Cálculo'!E3)</f>
        <v>0</v>
      </c>
      <c r="F8" s="65">
        <f>SUMIFS('Base Absenteísmo'!$M:$M,'Base Absenteísmo'!$K:$K,'Inputs para Cálculo'!F3)</f>
        <v>0</v>
      </c>
      <c r="G8" s="65">
        <f>SUMIFS('Base Absenteísmo'!$M:$M,'Base Absenteísmo'!$K:$K,'Inputs para Cálculo'!G3)</f>
        <v>0</v>
      </c>
      <c r="H8" s="65">
        <f>SUMIFS('Base Absenteísmo'!$M:$M,'Base Absenteísmo'!$K:$K,'Inputs para Cálculo'!H3)</f>
        <v>0</v>
      </c>
      <c r="I8" s="65">
        <f>SUMIFS('Base Absenteísmo'!$M:$M,'Base Absenteísmo'!$K:$K,'Inputs para Cálculo'!I3)</f>
        <v>0</v>
      </c>
      <c r="J8" s="65">
        <f>SUMIFS('Base Absenteísmo'!$M:$M,'Base Absenteísmo'!$K:$K,'Inputs para Cálculo'!J3)</f>
        <v>0</v>
      </c>
      <c r="K8" s="65">
        <f>SUMIFS('Base Absenteísmo'!$M:$M,'Base Absenteísmo'!$K:$K,'Inputs para Cálculo'!K3)</f>
        <v>0</v>
      </c>
      <c r="L8" s="65">
        <f>SUMIFS('Base Absenteísmo'!$M:$M,'Base Absenteísmo'!$K:$K,'Inputs para Cálculo'!L3)</f>
        <v>456</v>
      </c>
      <c r="M8" s="65">
        <f>SUMIFS('Base Absenteísmo'!$M:$M,'Base Absenteísmo'!$K:$K,'Inputs para Cálculo'!M3)</f>
        <v>576</v>
      </c>
      <c r="N8" s="65">
        <f>SUMIFS('Base Absenteísmo'!$M:$M,'Base Absenteísmo'!$K:$K,'Inputs para Cálculo'!N3)</f>
        <v>576</v>
      </c>
      <c r="O8" s="65">
        <f>SUMIFS('Base Absenteísmo'!$M:$M,'Base Absenteísmo'!$K:$K,'Inputs para Cálculo'!O3)</f>
        <v>432</v>
      </c>
      <c r="P8" s="65">
        <f>SUMIFS('Base Absenteísmo'!$M:$M,'Base Absenteísmo'!$K:$K,'Inputs para Cálculo'!P3)</f>
        <v>0</v>
      </c>
      <c r="Q8" s="65">
        <f>SUMIFS('Base Absenteísmo'!$M:$M,'Base Absenteísmo'!$K:$K,'Inputs para Cálculo'!Q3)</f>
        <v>0</v>
      </c>
      <c r="R8" s="65">
        <f>SUMIFS('Base Absenteísmo'!$M:$M,'Base Absenteísmo'!$K:$K,'Inputs para Cálculo'!R3)</f>
        <v>0</v>
      </c>
      <c r="S8" s="65">
        <f>SUMIFS('Base Absenteísmo'!$M:$M,'Base Absenteísmo'!$K:$K,'Inputs para Cálculo'!S3)</f>
        <v>0</v>
      </c>
      <c r="T8" s="65">
        <f>SUMIFS('Base Absenteísmo'!$M:$M,'Base Absenteísmo'!$K:$K,'Inputs para Cálculo'!T3)</f>
        <v>0</v>
      </c>
      <c r="U8" s="65">
        <f>SUMIFS('Base Absenteísmo'!$M:$M,'Base Absenteísmo'!$K:$K,'Inputs para Cálculo'!U3)</f>
        <v>0</v>
      </c>
      <c r="V8" s="65">
        <f>SUMIFS('Base Absenteísmo'!$M:$M,'Base Absenteísmo'!$K:$K,'Inputs para Cálculo'!V3)</f>
        <v>0</v>
      </c>
      <c r="W8" s="65">
        <f>SUMIFS('Base Absenteísmo'!$M:$M,'Base Absenteísmo'!$K:$K,'Inputs para Cálculo'!W3)</f>
        <v>0</v>
      </c>
      <c r="X8" s="65">
        <f>SUMIFS('Base Absenteísmo'!$M:$M,'Base Absenteísmo'!$K:$K,'Inputs para Cálculo'!X3)</f>
        <v>0</v>
      </c>
      <c r="Y8" s="65">
        <f>SUMIFS('Base Absenteísmo'!$M:$M,'Base Absenteísmo'!$K:$K,'Inputs para Cálculo'!Y3)</f>
        <v>0</v>
      </c>
      <c r="Z8" s="65">
        <f>SUMIFS('Base Absenteísmo'!$M:$M,'Base Absenteísmo'!$K:$K,'Inputs para Cálculo'!Z3)</f>
        <v>0</v>
      </c>
      <c r="AA8" s="65">
        <f>SUMIFS('Base Absenteísmo'!$M:$M,'Base Absenteísmo'!$K:$K,'Inputs para Cálculo'!AA3)</f>
        <v>0</v>
      </c>
    </row>
    <row r="9" spans="1:27" s="34" customFormat="1" ht="39.6" customHeight="1" thickTop="1" x14ac:dyDescent="0.2">
      <c r="A9" s="33"/>
      <c r="C9" s="66" t="s">
        <v>1</v>
      </c>
      <c r="D9" s="67">
        <f>IFERROR(D8/D6,0)</f>
        <v>0</v>
      </c>
      <c r="E9" s="67">
        <f t="shared" ref="E9:AA9" si="13">IFERROR(E8/E6,0)</f>
        <v>0</v>
      </c>
      <c r="F9" s="67">
        <f t="shared" si="13"/>
        <v>0</v>
      </c>
      <c r="G9" s="67">
        <f t="shared" si="13"/>
        <v>0</v>
      </c>
      <c r="H9" s="67">
        <f t="shared" si="13"/>
        <v>0</v>
      </c>
      <c r="I9" s="67">
        <f t="shared" si="13"/>
        <v>0</v>
      </c>
      <c r="J9" s="67">
        <f t="shared" si="13"/>
        <v>0</v>
      </c>
      <c r="K9" s="67">
        <f t="shared" si="13"/>
        <v>0</v>
      </c>
      <c r="L9" s="67">
        <f t="shared" si="13"/>
        <v>1.5944055944055943E-2</v>
      </c>
      <c r="M9" s="67">
        <f t="shared" si="13"/>
        <v>2.013986013986014E-2</v>
      </c>
      <c r="N9" s="67">
        <f t="shared" si="13"/>
        <v>2.013986013986014E-2</v>
      </c>
      <c r="O9" s="67">
        <f t="shared" si="13"/>
        <v>1.5104895104895105E-2</v>
      </c>
      <c r="P9" s="67">
        <f t="shared" si="13"/>
        <v>0</v>
      </c>
      <c r="Q9" s="67">
        <f t="shared" si="13"/>
        <v>0</v>
      </c>
      <c r="R9" s="67">
        <f t="shared" si="13"/>
        <v>0</v>
      </c>
      <c r="S9" s="67">
        <f t="shared" si="13"/>
        <v>0</v>
      </c>
      <c r="T9" s="67">
        <f t="shared" si="13"/>
        <v>0</v>
      </c>
      <c r="U9" s="67">
        <f t="shared" si="13"/>
        <v>0</v>
      </c>
      <c r="V9" s="67">
        <f t="shared" si="13"/>
        <v>0</v>
      </c>
      <c r="W9" s="67">
        <f t="shared" si="13"/>
        <v>0</v>
      </c>
      <c r="X9" s="67">
        <f t="shared" si="13"/>
        <v>0</v>
      </c>
      <c r="Y9" s="67">
        <f t="shared" si="13"/>
        <v>0</v>
      </c>
      <c r="Z9" s="67">
        <f t="shared" si="13"/>
        <v>0</v>
      </c>
      <c r="AA9" s="67">
        <f t="shared" si="13"/>
        <v>0</v>
      </c>
    </row>
    <row r="10" spans="1:27" x14ac:dyDescent="0.2">
      <c r="A10" s="31"/>
    </row>
    <row r="11" spans="1:27" x14ac:dyDescent="0.2">
      <c r="A11" s="31"/>
    </row>
    <row r="12" spans="1:27" x14ac:dyDescent="0.2">
      <c r="A12" s="31"/>
      <c r="D12" s="78" t="s">
        <v>105</v>
      </c>
      <c r="E12" s="78"/>
      <c r="F12" s="78"/>
      <c r="G12" s="78"/>
    </row>
    <row r="13" spans="1:27" x14ac:dyDescent="0.2">
      <c r="A13" s="31"/>
      <c r="D13" s="79" t="s">
        <v>106</v>
      </c>
      <c r="E13" s="79"/>
      <c r="F13" s="79"/>
      <c r="G13" s="79"/>
    </row>
    <row r="14" spans="1:27" x14ac:dyDescent="0.2">
      <c r="A14" s="31"/>
    </row>
    <row r="15" spans="1:27" x14ac:dyDescent="0.2">
      <c r="A15" s="31"/>
    </row>
    <row r="16" spans="1:27" x14ac:dyDescent="0.2">
      <c r="A16" s="31"/>
    </row>
    <row r="17" spans="1:1" x14ac:dyDescent="0.2">
      <c r="A17" s="31"/>
    </row>
    <row r="18" spans="1:1" x14ac:dyDescent="0.2">
      <c r="A18" s="31"/>
    </row>
    <row r="19" spans="1:1" x14ac:dyDescent="0.2">
      <c r="A19" s="31"/>
    </row>
    <row r="20" spans="1:1" x14ac:dyDescent="0.2">
      <c r="A20" s="31"/>
    </row>
    <row r="21" spans="1:1" x14ac:dyDescent="0.2">
      <c r="A21" s="31"/>
    </row>
    <row r="22" spans="1:1" x14ac:dyDescent="0.2">
      <c r="A22" s="31"/>
    </row>
    <row r="23" spans="1:1" x14ac:dyDescent="0.2">
      <c r="A23" s="31"/>
    </row>
    <row r="24" spans="1:1" x14ac:dyDescent="0.2">
      <c r="A24" s="31"/>
    </row>
  </sheetData>
  <mergeCells count="2">
    <mergeCell ref="D12:G12"/>
    <mergeCell ref="D13:G13"/>
  </mergeCells>
  <phoneticPr fontId="12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2B48-3EF6-4C64-B04D-D29B2134797E}">
  <sheetPr>
    <tabColor theme="1" tint="0.249977111117893"/>
  </sheetPr>
  <dimension ref="A1:K24"/>
  <sheetViews>
    <sheetView showGridLines="0" workbookViewId="0"/>
  </sheetViews>
  <sheetFormatPr defaultRowHeight="12.75" x14ac:dyDescent="0.2"/>
  <cols>
    <col min="1" max="1" width="1.7109375" style="32" customWidth="1"/>
    <col min="3" max="3" width="29.7109375" customWidth="1"/>
    <col min="7" max="7" width="33.7109375" customWidth="1"/>
    <col min="11" max="11" width="35.28515625" customWidth="1"/>
  </cols>
  <sheetData>
    <row r="1" spans="1:11" ht="38.450000000000003" customHeight="1" x14ac:dyDescent="0.35">
      <c r="A1" s="31"/>
      <c r="C1" s="8" t="s">
        <v>98</v>
      </c>
    </row>
    <row r="2" spans="1:11" x14ac:dyDescent="0.2">
      <c r="A2" s="31"/>
    </row>
    <row r="3" spans="1:11" x14ac:dyDescent="0.2">
      <c r="A3" s="33"/>
    </row>
    <row r="4" spans="1:11" s="10" customFormat="1" ht="19.899999999999999" customHeight="1" x14ac:dyDescent="0.2">
      <c r="A4" s="33"/>
      <c r="C4" s="47" t="s">
        <v>18</v>
      </c>
      <c r="D4" s="4"/>
      <c r="E4" s="4"/>
      <c r="F4" s="4"/>
      <c r="G4" s="48" t="s">
        <v>19</v>
      </c>
      <c r="H4" s="4"/>
      <c r="I4" s="4"/>
      <c r="J4" s="4"/>
      <c r="K4" s="49" t="s">
        <v>30</v>
      </c>
    </row>
    <row r="5" spans="1:11" s="10" customFormat="1" ht="19.899999999999999" customHeight="1" x14ac:dyDescent="0.2">
      <c r="A5" s="33"/>
      <c r="C5" s="40" t="s">
        <v>20</v>
      </c>
      <c r="G5" s="41" t="s">
        <v>23</v>
      </c>
      <c r="K5" s="42" t="s">
        <v>31</v>
      </c>
    </row>
    <row r="6" spans="1:11" s="10" customFormat="1" ht="19.899999999999999" customHeight="1" x14ac:dyDescent="0.2">
      <c r="A6" s="33"/>
      <c r="C6" s="40" t="s">
        <v>21</v>
      </c>
      <c r="G6" s="41" t="s">
        <v>22</v>
      </c>
      <c r="K6" s="42" t="s">
        <v>32</v>
      </c>
    </row>
    <row r="7" spans="1:11" s="10" customFormat="1" ht="19.899999999999999" customHeight="1" x14ac:dyDescent="0.2">
      <c r="A7" s="35"/>
      <c r="C7" s="40" t="s">
        <v>22</v>
      </c>
      <c r="G7" s="41" t="s">
        <v>24</v>
      </c>
      <c r="K7" s="42" t="s">
        <v>33</v>
      </c>
    </row>
    <row r="8" spans="1:11" s="10" customFormat="1" ht="19.899999999999999" customHeight="1" x14ac:dyDescent="0.2">
      <c r="A8" s="43"/>
      <c r="C8" s="40"/>
      <c r="G8" s="41" t="s">
        <v>25</v>
      </c>
      <c r="K8" s="42" t="s">
        <v>34</v>
      </c>
    </row>
    <row r="9" spans="1:11" s="10" customFormat="1" ht="19.899999999999999" customHeight="1" x14ac:dyDescent="0.2">
      <c r="A9" s="43"/>
      <c r="C9" s="40"/>
      <c r="G9" s="41" t="s">
        <v>26</v>
      </c>
      <c r="K9" s="42" t="s">
        <v>35</v>
      </c>
    </row>
    <row r="10" spans="1:11" s="10" customFormat="1" ht="19.899999999999999" customHeight="1" x14ac:dyDescent="0.2">
      <c r="A10" s="43"/>
      <c r="C10" s="44"/>
      <c r="G10" s="41" t="s">
        <v>27</v>
      </c>
      <c r="K10" s="42" t="s">
        <v>36</v>
      </c>
    </row>
    <row r="11" spans="1:11" s="10" customFormat="1" ht="19.899999999999999" customHeight="1" x14ac:dyDescent="0.2">
      <c r="A11" s="43"/>
      <c r="C11" s="44"/>
      <c r="G11" s="41" t="s">
        <v>28</v>
      </c>
      <c r="K11" s="42" t="s">
        <v>37</v>
      </c>
    </row>
    <row r="12" spans="1:11" s="10" customFormat="1" ht="19.899999999999999" customHeight="1" x14ac:dyDescent="0.2">
      <c r="A12" s="43"/>
      <c r="C12" s="44"/>
      <c r="G12" s="45"/>
      <c r="K12" s="42" t="s">
        <v>38</v>
      </c>
    </row>
    <row r="13" spans="1:11" s="10" customFormat="1" ht="19.899999999999999" customHeight="1" x14ac:dyDescent="0.2">
      <c r="A13" s="43"/>
      <c r="G13" s="45"/>
      <c r="K13" s="46"/>
    </row>
    <row r="14" spans="1:11" s="10" customFormat="1" ht="19.899999999999999" customHeight="1" x14ac:dyDescent="0.2">
      <c r="A14" s="43"/>
      <c r="K14" s="46"/>
    </row>
    <row r="15" spans="1:11" s="10" customFormat="1" ht="19.899999999999999" customHeight="1" x14ac:dyDescent="0.2">
      <c r="A15" s="43"/>
    </row>
    <row r="16" spans="1:11" s="10" customFormat="1" ht="19.899999999999999" customHeight="1" x14ac:dyDescent="0.2">
      <c r="A16" s="43"/>
    </row>
    <row r="17" spans="1:1" s="10" customFormat="1" ht="19.899999999999999" customHeight="1" x14ac:dyDescent="0.2">
      <c r="A17" s="43"/>
    </row>
    <row r="18" spans="1:1" s="10" customFormat="1" ht="19.899999999999999" customHeight="1" x14ac:dyDescent="0.2">
      <c r="A18" s="43"/>
    </row>
    <row r="19" spans="1:1" s="10" customFormat="1" ht="19.899999999999999" customHeight="1" x14ac:dyDescent="0.2">
      <c r="A19" s="43"/>
    </row>
    <row r="20" spans="1:1" x14ac:dyDescent="0.2">
      <c r="A20" s="31"/>
    </row>
    <row r="21" spans="1:1" x14ac:dyDescent="0.2">
      <c r="A21" s="31"/>
    </row>
    <row r="22" spans="1:1" x14ac:dyDescent="0.2">
      <c r="A22" s="31"/>
    </row>
    <row r="23" spans="1:1" x14ac:dyDescent="0.2">
      <c r="A23" s="31"/>
    </row>
    <row r="24" spans="1:1" x14ac:dyDescent="0.2">
      <c r="A24" s="31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45E10-3463-4701-A6A8-6AEA0832A71F}">
  <sheetPr>
    <tabColor theme="1" tint="0.249977111117893"/>
  </sheetPr>
  <dimension ref="A1:BD31"/>
  <sheetViews>
    <sheetView showGridLines="0" showRowColHeaders="0" tabSelected="1" workbookViewId="0">
      <selection activeCell="AB2" sqref="AB2"/>
    </sheetView>
  </sheetViews>
  <sheetFormatPr defaultRowHeight="12.75" x14ac:dyDescent="0.2"/>
  <cols>
    <col min="1" max="1" width="1.42578125" customWidth="1"/>
    <col min="2" max="2" width="2.28515625" customWidth="1"/>
  </cols>
  <sheetData>
    <row r="1" spans="1:56" ht="12.6" customHeight="1" x14ac:dyDescent="0.2">
      <c r="A1" s="82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</row>
    <row r="2" spans="1:56" ht="21" customHeight="1" x14ac:dyDescent="0.2">
      <c r="A2" s="82"/>
      <c r="B2" s="26"/>
      <c r="C2" s="81" t="s">
        <v>39</v>
      </c>
      <c r="D2" s="81"/>
      <c r="E2" s="81"/>
      <c r="F2" s="81"/>
      <c r="G2" s="81"/>
      <c r="H2" s="81"/>
      <c r="I2" s="26"/>
      <c r="J2" s="26"/>
      <c r="K2" s="26"/>
      <c r="L2" s="26"/>
      <c r="M2" s="26"/>
      <c r="N2" s="26"/>
      <c r="O2" s="26"/>
      <c r="P2" s="26"/>
      <c r="Q2" s="26"/>
      <c r="R2" s="80">
        <f ca="1">TODAY()</f>
        <v>44505</v>
      </c>
      <c r="S2" s="80"/>
      <c r="T2" s="80"/>
      <c r="U2" s="80"/>
      <c r="V2" s="80"/>
      <c r="W2" s="80"/>
      <c r="X2" s="80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</row>
    <row r="3" spans="1:56" ht="13.15" customHeight="1" x14ac:dyDescent="0.2">
      <c r="A3" s="82"/>
      <c r="B3" s="26"/>
      <c r="C3" s="81"/>
      <c r="D3" s="81"/>
      <c r="E3" s="81"/>
      <c r="F3" s="81"/>
      <c r="G3" s="81"/>
      <c r="H3" s="81"/>
      <c r="I3" s="26"/>
      <c r="J3" s="26"/>
      <c r="K3" s="26"/>
      <c r="L3" s="26"/>
      <c r="M3" s="26"/>
      <c r="N3" s="26"/>
      <c r="O3" s="26"/>
      <c r="P3" s="26"/>
      <c r="Q3" s="26"/>
      <c r="R3" s="80"/>
      <c r="S3" s="80"/>
      <c r="T3" s="80"/>
      <c r="U3" s="80"/>
      <c r="V3" s="80"/>
      <c r="W3" s="80"/>
      <c r="X3" s="80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</row>
    <row r="4" spans="1:56" x14ac:dyDescent="0.2">
      <c r="A4" s="82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</row>
    <row r="5" spans="1:56" x14ac:dyDescent="0.2">
      <c r="A5" s="8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</row>
    <row r="6" spans="1:56" x14ac:dyDescent="0.2">
      <c r="A6" s="82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</row>
    <row r="7" spans="1:56" x14ac:dyDescent="0.2">
      <c r="A7" s="82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</row>
    <row r="8" spans="1:56" x14ac:dyDescent="0.2">
      <c r="A8" s="82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</row>
    <row r="9" spans="1:56" x14ac:dyDescent="0.2">
      <c r="A9" s="82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</row>
    <row r="10" spans="1:56" x14ac:dyDescent="0.2">
      <c r="A10" s="82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</row>
    <row r="11" spans="1:56" x14ac:dyDescent="0.2">
      <c r="A11" s="82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x14ac:dyDescent="0.2">
      <c r="A12" s="82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x14ac:dyDescent="0.2">
      <c r="A13" s="82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x14ac:dyDescent="0.2">
      <c r="A14" s="82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x14ac:dyDescent="0.2">
      <c r="A15" s="82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x14ac:dyDescent="0.2">
      <c r="A16" s="82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x14ac:dyDescent="0.2">
      <c r="A17" s="82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x14ac:dyDescent="0.2">
      <c r="A18" s="82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x14ac:dyDescent="0.2">
      <c r="A19" s="82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x14ac:dyDescent="0.2">
      <c r="A20" s="82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x14ac:dyDescent="0.2">
      <c r="A21" s="82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x14ac:dyDescent="0.2">
      <c r="A22" s="82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x14ac:dyDescent="0.2">
      <c r="A23" s="82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x14ac:dyDescent="0.2">
      <c r="A24" s="82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x14ac:dyDescent="0.2">
      <c r="A25" s="82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x14ac:dyDescent="0.2">
      <c r="A26" s="82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x14ac:dyDescent="0.2">
      <c r="A27" s="82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x14ac:dyDescent="0.2">
      <c r="A28" s="82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x14ac:dyDescent="0.2">
      <c r="A29" s="82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ht="28.15" customHeight="1" x14ac:dyDescent="0.2">
      <c r="A30" s="8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ht="37.15" customHeight="1" x14ac:dyDescent="0.2">
      <c r="A31" s="82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</sheetData>
  <mergeCells count="3">
    <mergeCell ref="R2:X3"/>
    <mergeCell ref="C2:H3"/>
    <mergeCell ref="A1:A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Início</vt:lpstr>
      <vt:lpstr>Leia</vt:lpstr>
      <vt:lpstr>Instruções</vt:lpstr>
      <vt:lpstr>baseparadash</vt:lpstr>
      <vt:lpstr>Base Absenteísmo</vt:lpstr>
      <vt:lpstr>Inputs para Cálculo</vt:lpstr>
      <vt:lpstr>Cadastros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Bento</dc:creator>
  <cp:lastModifiedBy>lenovo</cp:lastModifiedBy>
  <cp:lastPrinted>2007-10-23T15:09:21Z</cp:lastPrinted>
  <dcterms:created xsi:type="dcterms:W3CDTF">2001-11-01T10:05:21Z</dcterms:created>
  <dcterms:modified xsi:type="dcterms:W3CDTF">2021-11-05T15:09:15Z</dcterms:modified>
  <cp:version>Escola da Prevencao SST 2022</cp:version>
</cp:coreProperties>
</file>